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ropbox\HSCV\VB Đảng ủy UBND\2025\ĐU tháng 4\15\"/>
    </mc:Choice>
  </mc:AlternateContent>
  <xr:revisionPtr revIDLastSave="0" documentId="13_ncr:1_{C9456BAC-EBAC-4A6B-8077-5F24A0E1205A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Phụ Lục 2.1" sheetId="59" r:id="rId1"/>
    <sheet name="Phụ Lục 2.2" sheetId="64" r:id="rId2"/>
    <sheet name="Phụ Lục 2.3" sheetId="68" r:id="rId3"/>
    <sheet name="Phụ Lục 2.4" sheetId="65" r:id="rId4"/>
    <sheet name="Phụ lục 2.5" sheetId="69" r:id="rId5"/>
    <sheet name="Bien che" sheetId="70" r:id="rId6"/>
  </sheets>
  <definedNames>
    <definedName name="_xlnm._FilterDatabase" localSheetId="5" hidden="1">'Bien che'!$A$6:$J$146</definedName>
    <definedName name="_xlnm._FilterDatabase" localSheetId="0" hidden="1">'Phụ Lục 2.1'!$A$4:$J$162</definedName>
    <definedName name="_xlnm._FilterDatabase" localSheetId="1" hidden="1">'Phụ Lục 2.2'!$A$4:$K$72</definedName>
    <definedName name="_xlnm._FilterDatabase" localSheetId="2" hidden="1">'Phụ Lục 2.3'!$A$4:$H$9</definedName>
    <definedName name="_xlnm._FilterDatabase" localSheetId="3" hidden="1">'Phụ Lục 2.4'!$A$4:$N$74</definedName>
    <definedName name="_xlnm._FilterDatabase" localSheetId="4" hidden="1">'Phụ lục 2.5'!$A$6:$R$136</definedName>
    <definedName name="_xlnm.Print_Area" localSheetId="0">'Phụ Lục 2.1'!$A$1:$J$162</definedName>
    <definedName name="_xlnm.Print_Area" localSheetId="3">'Phụ Lục 2.4'!$A$1:$N$78</definedName>
    <definedName name="_xlnm.Print_Area" localSheetId="4">'Phụ lục 2.5'!$A$1:$Q$137</definedName>
    <definedName name="_xlnm.Print_Titles" localSheetId="5">'Bien che'!$4:$6</definedName>
    <definedName name="_xlnm.Print_Titles" localSheetId="0">'Phụ Lục 2.1'!$4:$5</definedName>
    <definedName name="_xlnm.Print_Titles" localSheetId="1">'Phụ Lục 2.2'!$4:$5</definedName>
    <definedName name="_xlnm.Print_Titles" localSheetId="2">'Phụ Lục 2.3'!$4:$4</definedName>
    <definedName name="_xlnm.Print_Titles" localSheetId="3">'Phụ Lục 2.4'!$4:$6</definedName>
    <definedName name="_xlnm.Print_Titles" localSheetId="4">'Phụ lục 2.5'!$4:$6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6" i="70" l="1"/>
  <c r="F146" i="70"/>
  <c r="G144" i="70"/>
  <c r="G142" i="70"/>
  <c r="G139" i="70"/>
  <c r="G137" i="70"/>
  <c r="G135" i="70"/>
  <c r="G132" i="70"/>
  <c r="G131" i="70" s="1"/>
  <c r="I131" i="70"/>
  <c r="I146" i="70" s="1"/>
  <c r="H131" i="70"/>
  <c r="F131" i="70"/>
  <c r="E131" i="70"/>
  <c r="G128" i="70"/>
  <c r="G125" i="70"/>
  <c r="G123" i="70"/>
  <c r="G120" i="70"/>
  <c r="G117" i="70"/>
  <c r="G112" i="70"/>
  <c r="G111" i="70" s="1"/>
  <c r="I111" i="70"/>
  <c r="H111" i="70"/>
  <c r="F111" i="70"/>
  <c r="E111" i="70"/>
  <c r="G108" i="70"/>
  <c r="G102" i="70"/>
  <c r="G99" i="70"/>
  <c r="G98" i="70" s="1"/>
  <c r="I98" i="70"/>
  <c r="H98" i="70"/>
  <c r="F98" i="70"/>
  <c r="E98" i="70"/>
  <c r="G95" i="70"/>
  <c r="G92" i="70"/>
  <c r="G89" i="70"/>
  <c r="G86" i="70"/>
  <c r="G85" i="70" s="1"/>
  <c r="I85" i="70"/>
  <c r="H85" i="70"/>
  <c r="F85" i="70"/>
  <c r="E85" i="70"/>
  <c r="G81" i="70"/>
  <c r="G78" i="70"/>
  <c r="G75" i="70"/>
  <c r="G72" i="70"/>
  <c r="G69" i="70"/>
  <c r="I68" i="70"/>
  <c r="H68" i="70"/>
  <c r="G68" i="70"/>
  <c r="F68" i="70"/>
  <c r="E68" i="70"/>
  <c r="G65" i="70"/>
  <c r="G63" i="70"/>
  <c r="G60" i="70"/>
  <c r="G57" i="70"/>
  <c r="G54" i="70"/>
  <c r="G53" i="70" s="1"/>
  <c r="I53" i="70"/>
  <c r="H53" i="70"/>
  <c r="F53" i="70"/>
  <c r="E53" i="70"/>
  <c r="G51" i="70"/>
  <c r="G49" i="70"/>
  <c r="G47" i="70"/>
  <c r="G45" i="70"/>
  <c r="G41" i="70"/>
  <c r="I40" i="70"/>
  <c r="H40" i="70"/>
  <c r="G40" i="70"/>
  <c r="F40" i="70"/>
  <c r="E40" i="70"/>
  <c r="G36" i="70"/>
  <c r="G35" i="70" s="1"/>
  <c r="I35" i="70"/>
  <c r="H35" i="70"/>
  <c r="F35" i="70"/>
  <c r="E35" i="70"/>
  <c r="G33" i="70"/>
  <c r="G31" i="70"/>
  <c r="G29" i="70"/>
  <c r="G25" i="70"/>
  <c r="G21" i="70"/>
  <c r="I20" i="70"/>
  <c r="H20" i="70"/>
  <c r="G20" i="70"/>
  <c r="F20" i="70"/>
  <c r="E20" i="70"/>
  <c r="G18" i="70"/>
  <c r="G16" i="70"/>
  <c r="G14" i="70"/>
  <c r="G11" i="70"/>
  <c r="G8" i="70"/>
  <c r="G7" i="70" s="1"/>
  <c r="I7" i="70"/>
  <c r="H7" i="70"/>
  <c r="F7" i="70"/>
  <c r="E7" i="70"/>
  <c r="Q136" i="69"/>
  <c r="P136" i="69"/>
  <c r="O136" i="69"/>
  <c r="N136" i="69"/>
  <c r="M136" i="69"/>
  <c r="J136" i="69"/>
  <c r="I136" i="69"/>
  <c r="H136" i="69"/>
  <c r="G136" i="69"/>
  <c r="F136" i="69"/>
  <c r="E136" i="69"/>
  <c r="L134" i="69"/>
  <c r="K134" i="69"/>
  <c r="L132" i="69"/>
  <c r="K132" i="69"/>
  <c r="L129" i="69"/>
  <c r="K129" i="69"/>
  <c r="L127" i="69"/>
  <c r="K127" i="69"/>
  <c r="L125" i="69"/>
  <c r="K125" i="69"/>
  <c r="L122" i="69"/>
  <c r="K122" i="69"/>
  <c r="L119" i="69"/>
  <c r="K119" i="69"/>
  <c r="L116" i="69"/>
  <c r="K116" i="69"/>
  <c r="L114" i="69"/>
  <c r="K114" i="69"/>
  <c r="L111" i="69"/>
  <c r="K111" i="69"/>
  <c r="L108" i="69"/>
  <c r="K108" i="69"/>
  <c r="L103" i="69"/>
  <c r="K103" i="69"/>
  <c r="L100" i="69"/>
  <c r="K100" i="69"/>
  <c r="L94" i="69"/>
  <c r="K94" i="69"/>
  <c r="L91" i="69"/>
  <c r="K91" i="69"/>
  <c r="L88" i="69"/>
  <c r="K88" i="69"/>
  <c r="L85" i="69"/>
  <c r="K85" i="69"/>
  <c r="L82" i="69"/>
  <c r="K82" i="69"/>
  <c r="L79" i="69"/>
  <c r="K79" i="69"/>
  <c r="L75" i="69"/>
  <c r="K75" i="69"/>
  <c r="L72" i="69"/>
  <c r="K72" i="69"/>
  <c r="L69" i="69"/>
  <c r="K69" i="69"/>
  <c r="L66" i="69"/>
  <c r="K66" i="69"/>
  <c r="L63" i="69"/>
  <c r="K63" i="69"/>
  <c r="L60" i="69"/>
  <c r="K60" i="69"/>
  <c r="L58" i="69"/>
  <c r="K58" i="69"/>
  <c r="L55" i="69"/>
  <c r="K55" i="69"/>
  <c r="L52" i="69"/>
  <c r="K52" i="69"/>
  <c r="L49" i="69"/>
  <c r="K49" i="69"/>
  <c r="L47" i="69"/>
  <c r="K47" i="69"/>
  <c r="L45" i="69"/>
  <c r="K45" i="69"/>
  <c r="L43" i="69"/>
  <c r="K43" i="69"/>
  <c r="L41" i="69"/>
  <c r="K41" i="69"/>
  <c r="L37" i="69"/>
  <c r="K37" i="69"/>
  <c r="L33" i="69"/>
  <c r="K33" i="69"/>
  <c r="L31" i="69"/>
  <c r="K31" i="69"/>
  <c r="L29" i="69"/>
  <c r="K29" i="69"/>
  <c r="L27" i="69"/>
  <c r="K27" i="69"/>
  <c r="L23" i="69"/>
  <c r="K23" i="69"/>
  <c r="L19" i="69"/>
  <c r="K19" i="69"/>
  <c r="L17" i="69"/>
  <c r="K17" i="69"/>
  <c r="L15" i="69"/>
  <c r="K15" i="69"/>
  <c r="L13" i="69"/>
  <c r="K13" i="69"/>
  <c r="L10" i="69"/>
  <c r="K10" i="69"/>
  <c r="L7" i="69"/>
  <c r="L136" i="69" s="1"/>
  <c r="K7" i="69"/>
  <c r="K136" i="69" s="1"/>
  <c r="G146" i="70" l="1"/>
  <c r="F77" i="65"/>
  <c r="I77" i="65"/>
  <c r="M77" i="65"/>
  <c r="E77" i="65"/>
  <c r="D8" i="65"/>
  <c r="G8" i="65"/>
  <c r="G77" i="65" s="1"/>
  <c r="H8" i="65"/>
  <c r="H77" i="65" s="1"/>
  <c r="J8" i="65"/>
  <c r="J77" i="65" s="1"/>
  <c r="K8" i="65"/>
  <c r="K77" i="65" s="1"/>
  <c r="L8" i="65"/>
  <c r="L77" i="65" s="1"/>
  <c r="N8" i="65"/>
  <c r="N77" i="65" s="1"/>
  <c r="C8" i="65"/>
  <c r="D77" i="65"/>
  <c r="C77" i="65"/>
  <c r="H9" i="68" l="1"/>
  <c r="H6" i="68"/>
  <c r="E9" i="68"/>
  <c r="B9" i="68"/>
  <c r="F108" i="59" l="1"/>
  <c r="F109" i="59"/>
  <c r="F110" i="59"/>
  <c r="F111" i="59"/>
  <c r="F112" i="59"/>
  <c r="F113" i="59"/>
  <c r="F114" i="59"/>
  <c r="F115" i="59"/>
  <c r="F116" i="59"/>
  <c r="F117" i="59"/>
  <c r="F118" i="59"/>
  <c r="F119" i="59"/>
  <c r="F107" i="59"/>
  <c r="F105" i="59"/>
  <c r="F93" i="59"/>
  <c r="F94" i="59"/>
  <c r="F95" i="59"/>
  <c r="F96" i="59"/>
  <c r="F97" i="59"/>
  <c r="F98" i="59"/>
  <c r="F99" i="59"/>
  <c r="F100" i="59"/>
  <c r="F101" i="59"/>
  <c r="F102" i="59"/>
  <c r="F92" i="59"/>
  <c r="F90" i="59"/>
  <c r="F78" i="59"/>
  <c r="F79" i="59"/>
  <c r="F80" i="59"/>
  <c r="F81" i="59"/>
  <c r="F82" i="59"/>
  <c r="F83" i="59"/>
  <c r="F84" i="59"/>
  <c r="F85" i="59"/>
  <c r="F86" i="59"/>
  <c r="F87" i="59"/>
  <c r="F77" i="59"/>
  <c r="F75" i="59"/>
  <c r="F56" i="59"/>
  <c r="F57" i="59"/>
  <c r="F58" i="59"/>
  <c r="F59" i="59"/>
  <c r="F60" i="59"/>
  <c r="F61" i="59"/>
  <c r="F62" i="59"/>
  <c r="F63" i="59"/>
  <c r="F64" i="59"/>
  <c r="F65" i="59"/>
  <c r="F66" i="59"/>
  <c r="F67" i="59"/>
  <c r="F68" i="59"/>
  <c r="F69" i="59"/>
  <c r="F70" i="59"/>
  <c r="F71" i="59"/>
  <c r="F72" i="59"/>
  <c r="F55" i="59"/>
  <c r="F53" i="59"/>
  <c r="F50" i="59"/>
  <c r="F49" i="59"/>
  <c r="F48" i="59"/>
  <c r="F47" i="59"/>
  <c r="F46" i="59"/>
  <c r="F45" i="59"/>
  <c r="F44" i="59"/>
  <c r="F43" i="59"/>
  <c r="F42" i="59"/>
  <c r="F41" i="59"/>
  <c r="F40" i="59"/>
  <c r="F39" i="59"/>
  <c r="F38" i="59"/>
  <c r="F37" i="59"/>
  <c r="F36" i="59"/>
  <c r="F35" i="59"/>
  <c r="F34" i="59"/>
  <c r="F33" i="59"/>
  <c r="F32" i="59"/>
  <c r="F31" i="59"/>
  <c r="F30" i="59"/>
  <c r="F27" i="59"/>
  <c r="F25" i="59"/>
  <c r="F24" i="59"/>
  <c r="F16" i="59"/>
  <c r="F17" i="59"/>
  <c r="F18" i="59"/>
  <c r="F19" i="59"/>
  <c r="F20" i="59"/>
  <c r="F21" i="59"/>
  <c r="F15" i="59"/>
  <c r="F13" i="59"/>
  <c r="F12" i="59"/>
  <c r="F11" i="59"/>
  <c r="F10" i="59"/>
  <c r="F9" i="59"/>
  <c r="F136" i="59"/>
  <c r="F135" i="59"/>
  <c r="F134" i="59"/>
  <c r="F133" i="59"/>
  <c r="F132" i="59"/>
  <c r="F131" i="59"/>
  <c r="F130" i="59"/>
  <c r="F129" i="59"/>
  <c r="F128" i="59"/>
  <c r="F127" i="59"/>
  <c r="F126" i="59"/>
  <c r="F125" i="59"/>
  <c r="F124" i="59"/>
  <c r="F123" i="59"/>
  <c r="F122" i="59"/>
  <c r="F162" i="59"/>
  <c r="F161" i="59"/>
  <c r="F160" i="59"/>
  <c r="F159" i="59"/>
  <c r="F158" i="59"/>
  <c r="F157" i="59"/>
  <c r="F156" i="59"/>
  <c r="F155" i="59"/>
  <c r="F154" i="59"/>
  <c r="F152" i="59"/>
  <c r="F149" i="59"/>
  <c r="F148" i="59"/>
  <c r="F147" i="59"/>
  <c r="F146" i="59"/>
  <c r="F145" i="59"/>
  <c r="F144" i="59"/>
  <c r="F143" i="59"/>
  <c r="F142" i="59"/>
  <c r="F141" i="59"/>
  <c r="F140" i="59"/>
  <c r="F139" i="59"/>
  <c r="D155" i="59"/>
  <c r="D156" i="59"/>
  <c r="D157" i="59"/>
  <c r="D158" i="59"/>
  <c r="D159" i="59"/>
  <c r="D160" i="59"/>
  <c r="D161" i="59"/>
  <c r="D162" i="59"/>
  <c r="D154" i="59"/>
  <c r="D152" i="59"/>
  <c r="D140" i="59"/>
  <c r="D141" i="59"/>
  <c r="D142" i="59"/>
  <c r="D143" i="59"/>
  <c r="D144" i="59"/>
  <c r="D145" i="59"/>
  <c r="D146" i="59"/>
  <c r="D147" i="59"/>
  <c r="D148" i="59"/>
  <c r="D149" i="59"/>
  <c r="D139" i="59"/>
  <c r="D123" i="59"/>
  <c r="D124" i="59"/>
  <c r="D125" i="59"/>
  <c r="D126" i="59"/>
  <c r="D127" i="59"/>
  <c r="D128" i="59"/>
  <c r="D129" i="59"/>
  <c r="D130" i="59"/>
  <c r="D131" i="59"/>
  <c r="D132" i="59"/>
  <c r="D133" i="59"/>
  <c r="D134" i="59"/>
  <c r="D135" i="59"/>
  <c r="D136" i="59"/>
  <c r="D122" i="59"/>
  <c r="D108" i="59"/>
  <c r="D109" i="59"/>
  <c r="D110" i="59"/>
  <c r="D111" i="59"/>
  <c r="D112" i="59"/>
  <c r="D113" i="59"/>
  <c r="D114" i="59"/>
  <c r="D115" i="59"/>
  <c r="D116" i="59"/>
  <c r="D117" i="59"/>
  <c r="D118" i="59"/>
  <c r="D119" i="59"/>
  <c r="D107" i="59"/>
  <c r="D105" i="59"/>
  <c r="D93" i="59"/>
  <c r="D94" i="59"/>
  <c r="D95" i="59"/>
  <c r="D96" i="59"/>
  <c r="D97" i="59"/>
  <c r="D98" i="59"/>
  <c r="D99" i="59"/>
  <c r="D100" i="59"/>
  <c r="D101" i="59"/>
  <c r="D102" i="59"/>
  <c r="D92" i="59"/>
  <c r="D90" i="59"/>
  <c r="D78" i="59"/>
  <c r="D79" i="59"/>
  <c r="D80" i="59"/>
  <c r="D81" i="59"/>
  <c r="D82" i="59"/>
  <c r="D83" i="59"/>
  <c r="D84" i="59"/>
  <c r="D85" i="59"/>
  <c r="D86" i="59"/>
  <c r="D87" i="59"/>
  <c r="D77" i="59"/>
  <c r="D75" i="59"/>
  <c r="D59" i="59"/>
  <c r="D60" i="59"/>
  <c r="D61" i="59"/>
  <c r="D62" i="59"/>
  <c r="D63" i="59"/>
  <c r="D64" i="59"/>
  <c r="D65" i="59"/>
  <c r="D66" i="59"/>
  <c r="D67" i="59"/>
  <c r="D68" i="59"/>
  <c r="D69" i="59"/>
  <c r="D70" i="59"/>
  <c r="D71" i="59"/>
  <c r="D72" i="59"/>
  <c r="D58" i="59"/>
  <c r="D57" i="59"/>
  <c r="D56" i="59"/>
  <c r="D55" i="59"/>
  <c r="D53" i="59"/>
  <c r="D50" i="59"/>
  <c r="D49" i="59"/>
  <c r="D48" i="59"/>
  <c r="D47" i="59"/>
  <c r="D46" i="59"/>
  <c r="D45" i="59"/>
  <c r="D44" i="59"/>
  <c r="D43" i="59"/>
  <c r="D42" i="59"/>
  <c r="D41" i="59"/>
  <c r="D40" i="59"/>
  <c r="D39" i="59"/>
  <c r="D38" i="59"/>
  <c r="D37" i="59"/>
  <c r="D36" i="59"/>
  <c r="D35" i="59"/>
  <c r="D34" i="59"/>
  <c r="D33" i="59"/>
  <c r="D32" i="59"/>
  <c r="D31" i="59"/>
  <c r="D30" i="59"/>
  <c r="D27" i="59"/>
  <c r="D13" i="59"/>
  <c r="D12" i="59"/>
  <c r="D11" i="59"/>
  <c r="D10" i="59"/>
  <c r="D9" i="59"/>
  <c r="H7" i="68" l="1"/>
  <c r="H15" i="64"/>
  <c r="H12" i="64"/>
  <c r="F12" i="64"/>
  <c r="F15" i="64"/>
  <c r="H11" i="64"/>
  <c r="F11" i="64"/>
  <c r="D25" i="59" l="1"/>
  <c r="D24" i="59"/>
  <c r="D21" i="59"/>
  <c r="D16" i="59"/>
  <c r="D17" i="59"/>
  <c r="D18" i="59"/>
  <c r="D19" i="59"/>
  <c r="D20" i="59"/>
  <c r="D15" i="59"/>
  <c r="C9" i="68" l="1"/>
  <c r="D9" i="68"/>
  <c r="F9" i="68"/>
  <c r="G9" i="68"/>
  <c r="H72" i="64" l="1"/>
  <c r="F72" i="64"/>
  <c r="H71" i="64"/>
  <c r="F71" i="64"/>
  <c r="H70" i="64"/>
  <c r="F70" i="64"/>
  <c r="H69" i="64"/>
  <c r="F69" i="64"/>
  <c r="H66" i="64"/>
  <c r="F66" i="64"/>
  <c r="H65" i="64"/>
  <c r="F65" i="64"/>
  <c r="H64" i="64"/>
  <c r="F64" i="64"/>
  <c r="H63" i="64"/>
  <c r="F63" i="64"/>
  <c r="H62" i="64"/>
  <c r="F62" i="64"/>
  <c r="H59" i="64"/>
  <c r="F59" i="64"/>
  <c r="H58" i="64"/>
  <c r="F58" i="64"/>
  <c r="H57" i="64"/>
  <c r="F57" i="64"/>
  <c r="H56" i="64"/>
  <c r="F56" i="64"/>
  <c r="H55" i="64"/>
  <c r="F55" i="64"/>
  <c r="H52" i="64"/>
  <c r="F52" i="64"/>
  <c r="H51" i="64"/>
  <c r="F51" i="64"/>
  <c r="H50" i="64"/>
  <c r="F50" i="64"/>
  <c r="H49" i="64"/>
  <c r="F49" i="64"/>
  <c r="H48" i="64"/>
  <c r="F48" i="64"/>
  <c r="H47" i="64"/>
  <c r="F47" i="64"/>
  <c r="H44" i="64"/>
  <c r="F44" i="64"/>
  <c r="H43" i="64"/>
  <c r="F43" i="64"/>
  <c r="H42" i="64"/>
  <c r="F42" i="64"/>
  <c r="H41" i="64"/>
  <c r="F41" i="64"/>
  <c r="H40" i="64"/>
  <c r="F40" i="64"/>
  <c r="H37" i="64"/>
  <c r="F37" i="64"/>
  <c r="H36" i="64"/>
  <c r="F36" i="64"/>
  <c r="H35" i="64"/>
  <c r="F35" i="64"/>
  <c r="H34" i="64"/>
  <c r="F34" i="64"/>
  <c r="H33" i="64"/>
  <c r="F33" i="64"/>
  <c r="H30" i="64"/>
  <c r="F30" i="64"/>
  <c r="H29" i="64"/>
  <c r="F29" i="64"/>
  <c r="H28" i="64"/>
  <c r="F28" i="64"/>
  <c r="H27" i="64"/>
  <c r="F27" i="64"/>
  <c r="H26" i="64"/>
  <c r="F26" i="64"/>
  <c r="H23" i="64"/>
  <c r="F23" i="64"/>
  <c r="H22" i="64"/>
  <c r="F22" i="64"/>
  <c r="H21" i="64"/>
  <c r="F21" i="64"/>
  <c r="H20" i="64"/>
  <c r="F20" i="64"/>
  <c r="H19" i="64"/>
  <c r="F19" i="64"/>
  <c r="H18" i="64"/>
  <c r="F18" i="64"/>
  <c r="H9" i="64"/>
  <c r="F9" i="64"/>
</calcChain>
</file>

<file path=xl/sharedStrings.xml><?xml version="1.0" encoding="utf-8"?>
<sst xmlns="http://schemas.openxmlformats.org/spreadsheetml/2006/main" count="1584" uniqueCount="384">
  <si>
    <t>Xã Ẳng Nưa</t>
  </si>
  <si>
    <t>TT Mường Ảng</t>
  </si>
  <si>
    <t>Xã Ngối Cáy</t>
  </si>
  <si>
    <t>Xã Mường Đăng</t>
  </si>
  <si>
    <t>Xã Ẳng Cang</t>
  </si>
  <si>
    <t>Xã Ẳng Tở</t>
  </si>
  <si>
    <t>Xã Nặm Lịch</t>
  </si>
  <si>
    <t>Xã Mường Lạn</t>
  </si>
  <si>
    <t>Xã Xuân Lao</t>
  </si>
  <si>
    <t>Xã Búng Lao</t>
  </si>
  <si>
    <t>I</t>
  </si>
  <si>
    <t>II</t>
  </si>
  <si>
    <t>III</t>
  </si>
  <si>
    <t>Xã Phình Sáng</t>
  </si>
  <si>
    <t>Xã Rạng Đông</t>
  </si>
  <si>
    <t>Xã Mùn Chung</t>
  </si>
  <si>
    <t>Xã Nà Tòng</t>
  </si>
  <si>
    <t>Xã Ta Ma</t>
  </si>
  <si>
    <t>Xã Mường Mùn</t>
  </si>
  <si>
    <t>Xã Pú Xi</t>
  </si>
  <si>
    <t>Xã Pú Nhung</t>
  </si>
  <si>
    <t>Xã Quài Nưa</t>
  </si>
  <si>
    <t>Xã Mường Thín</t>
  </si>
  <si>
    <t>Xã Tỏa Tình</t>
  </si>
  <si>
    <t>Xã Nà Sáy</t>
  </si>
  <si>
    <t>Xã Mường Khong</t>
  </si>
  <si>
    <t>Xã Quài Cang</t>
  </si>
  <si>
    <t>Xã Quài Tở</t>
  </si>
  <si>
    <t>Xã Chiềng Sinh</t>
  </si>
  <si>
    <t>Xã Chiềng Đông</t>
  </si>
  <si>
    <t>Xã Tênh Phông</t>
  </si>
  <si>
    <t>Xã Sá Tổng</t>
  </si>
  <si>
    <t>Xã Mường Tùng</t>
  </si>
  <si>
    <t>Xã Hừa Ngài</t>
  </si>
  <si>
    <t>Xã Huổi Mí</t>
  </si>
  <si>
    <t>Xã Pa Ham</t>
  </si>
  <si>
    <t>Xã Nậm Nèn</t>
  </si>
  <si>
    <t>Xã Huổi Lèng</t>
  </si>
  <si>
    <t>Xã Sa Lông</t>
  </si>
  <si>
    <t>Xã Ma Thì Hồ</t>
  </si>
  <si>
    <t>Xã Na Sang</t>
  </si>
  <si>
    <t>Xã Mường Mươn</t>
  </si>
  <si>
    <t>Xã Si Pa Phìn</t>
  </si>
  <si>
    <t>Xã Phìn Hồ</t>
  </si>
  <si>
    <t>Xã Chà Nưa</t>
  </si>
  <si>
    <t>Xã Chà Cang</t>
  </si>
  <si>
    <t>Xã Chà Tở</t>
  </si>
  <si>
    <t>Xã Nậm Khăn</t>
  </si>
  <si>
    <t>Xã Pa Tần</t>
  </si>
  <si>
    <t>Xã Na Cô Sa</t>
  </si>
  <si>
    <t>Xã Nậm Nhừ</t>
  </si>
  <si>
    <t>Xã Nà Khoa</t>
  </si>
  <si>
    <t>Xã Nậm Tin</t>
  </si>
  <si>
    <t>Xã Nà Hỳ</t>
  </si>
  <si>
    <t>Xã Nậm Chua</t>
  </si>
  <si>
    <t>Xã Vàng Đán</t>
  </si>
  <si>
    <t>Xã Nà Bủng</t>
  </si>
  <si>
    <t>Xã Mường Báng</t>
  </si>
  <si>
    <t>Xã Xá Nhè</t>
  </si>
  <si>
    <t>Xã Mường Đun</t>
  </si>
  <si>
    <t>Xã Tủa Thàng</t>
  </si>
  <si>
    <t>Xã Huổi Só</t>
  </si>
  <si>
    <t>Xã Tả Phìn</t>
  </si>
  <si>
    <t>Xã Tả Sìn Thàng</t>
  </si>
  <si>
    <t>Xã Sín Chải</t>
  </si>
  <si>
    <t>Xã Lao Xả Phình</t>
  </si>
  <si>
    <t>Xã Trung Thu</t>
  </si>
  <si>
    <t>Xã Sính Phình</t>
  </si>
  <si>
    <t>Xã Thanh Minh</t>
  </si>
  <si>
    <t>Xã Thanh Hưng</t>
  </si>
  <si>
    <t>Xã Thanh Chăn</t>
  </si>
  <si>
    <t>Xã Thanh Nưa</t>
  </si>
  <si>
    <t>Xã Na Ư</t>
  </si>
  <si>
    <t>Xã Thanh Luông</t>
  </si>
  <si>
    <t>Xã Nà Tấu</t>
  </si>
  <si>
    <t>Xã Hua Thanh</t>
  </si>
  <si>
    <t>Xã Mường Lói</t>
  </si>
  <si>
    <t>Xã Mường Nhà</t>
  </si>
  <si>
    <t>Xã Na Tông</t>
  </si>
  <si>
    <t>Xã Pa Thơm</t>
  </si>
  <si>
    <t>Xã Mường Pồn</t>
  </si>
  <si>
    <t>Xã Phu Luông</t>
  </si>
  <si>
    <t>Xã Pá Khoang</t>
  </si>
  <si>
    <t>Xã Hẹ Muông</t>
  </si>
  <si>
    <t>Xã Nà Nhạn</t>
  </si>
  <si>
    <t>Xã Pom Lót</t>
  </si>
  <si>
    <t>Xã Núa Ngam</t>
  </si>
  <si>
    <t>Xã Mường Phăng</t>
  </si>
  <si>
    <t>Xã Thanh Yên</t>
  </si>
  <si>
    <t>Xã Noong Luống</t>
  </si>
  <si>
    <t>Xã Thanh An</t>
  </si>
  <si>
    <t>Xã Sam Mứn</t>
  </si>
  <si>
    <t>Xã Thanh Xương</t>
  </si>
  <si>
    <t>Xã Noong Hẹt</t>
  </si>
  <si>
    <t>Thị trấn Tuần Giáo</t>
  </si>
  <si>
    <t>Thị trấn Tủa Chùa</t>
  </si>
  <si>
    <t>Trị trấn Điện Biên Đông</t>
  </si>
  <si>
    <t>Phường Him Lam</t>
  </si>
  <si>
    <t>Phường Noong Bua</t>
  </si>
  <si>
    <t>Phường Tân Thanh</t>
  </si>
  <si>
    <t>Phường Mường Thanh</t>
  </si>
  <si>
    <t>Phường Thanh Bình</t>
  </si>
  <si>
    <t>Phường Thanh Trường</t>
  </si>
  <si>
    <t>Phường Nam Thanh</t>
  </si>
  <si>
    <t>Xã Lay Nưa</t>
  </si>
  <si>
    <t>Phường Sông Đà</t>
  </si>
  <si>
    <t>Phường Na Lay</t>
  </si>
  <si>
    <t>x</t>
  </si>
  <si>
    <t>IV</t>
  </si>
  <si>
    <t>V</t>
  </si>
  <si>
    <t>VI</t>
  </si>
  <si>
    <t>VII</t>
  </si>
  <si>
    <t>HUYỆN ĐIỆN BIÊN ĐÔNG</t>
  </si>
  <si>
    <t>VIII</t>
  </si>
  <si>
    <t>HUYỆN NẬM PỒ</t>
  </si>
  <si>
    <t>IX</t>
  </si>
  <si>
    <t>HUYỆN MƯỜNG NHÉ</t>
  </si>
  <si>
    <t>X</t>
  </si>
  <si>
    <t>HUYỆN MƯỜNG ẢNG</t>
  </si>
  <si>
    <t>TP. ĐIỆN BIÊN PHỦ</t>
  </si>
  <si>
    <t>TX. MƯỜNG LAY</t>
  </si>
  <si>
    <t>HUYỆN ĐIỆN BIÊN</t>
  </si>
  <si>
    <t>HUYỆN TUẦN GIÁO</t>
  </si>
  <si>
    <t>HUYỆN TỦA CHÙA</t>
  </si>
  <si>
    <t>HUYỆN MƯỜNG CHÀ</t>
  </si>
  <si>
    <t>Xã Sín Thầu</t>
  </si>
  <si>
    <t>Xã Chung Chải</t>
  </si>
  <si>
    <t>Xã Leng Su Sìn</t>
  </si>
  <si>
    <t>Xã Sen Thượng</t>
  </si>
  <si>
    <t>Xã Mường Nhé</t>
  </si>
  <si>
    <t>Xã Nậm Vì</t>
  </si>
  <si>
    <t>Xã Mường Toong</t>
  </si>
  <si>
    <t>Xã Huổi Lếch</t>
  </si>
  <si>
    <t>Xã Nậm Kè</t>
  </si>
  <si>
    <t>Xã Pá Mỳ</t>
  </si>
  <si>
    <t>Xã Quảng Lâm</t>
  </si>
  <si>
    <t>Xã Chiềng Sơ</t>
  </si>
  <si>
    <t>Xã Mường Luân</t>
  </si>
  <si>
    <t>Xã Luân Giói</t>
  </si>
  <si>
    <t>Xã Háng Lìa</t>
  </si>
  <si>
    <t>Xã Tìa Dình</t>
  </si>
  <si>
    <t>Xã Phì Nhừ</t>
  </si>
  <si>
    <t>Xã Xa Dung</t>
  </si>
  <si>
    <t>Xã Na Son</t>
  </si>
  <si>
    <t>Xã Phình Giàng</t>
  </si>
  <si>
    <t>Xã Pú Hồng</t>
  </si>
  <si>
    <t>Xã Keo Lôm</t>
  </si>
  <si>
    <t>Xã Nong U</t>
  </si>
  <si>
    <t>Xã Pú Nhi</t>
  </si>
  <si>
    <t>TỈNH ĐIỆN BIÊN</t>
  </si>
  <si>
    <t>Số TT</t>
  </si>
  <si>
    <t>Tên ĐVHC</t>
  </si>
  <si>
    <t>Diện tích  (km2)</t>
  </si>
  <si>
    <t>Diện tích tự nhiên</t>
  </si>
  <si>
    <t>Quy mô dân số</t>
  </si>
  <si>
    <t>Quy mô dân số (người)</t>
  </si>
  <si>
    <t>Tỷ lệ (%)</t>
  </si>
  <si>
    <t>Khu vực miền núi, vùng cao</t>
  </si>
  <si>
    <t>Khu vực hải đảo</t>
  </si>
  <si>
    <t>Yếu tố đặc thù (nếu có)</t>
  </si>
  <si>
    <t>Thuộc diện sắp xếp</t>
  </si>
  <si>
    <t>Các xã:</t>
  </si>
  <si>
    <t>Các phường:</t>
  </si>
  <si>
    <t>Có di tích lịch sử Chiến trường Điện Biên Phủ (di tích quốc gia đặc biệt)</t>
  </si>
  <si>
    <t>Các thị trấn:</t>
  </si>
  <si>
    <t>Có đường biên giới giáp nước Cộng hòa Dân chủ Nhân dân Lào</t>
  </si>
  <si>
    <t xml:space="preserve">Có di tích lịch sử Chiến trường Điện Biên Phủ (di tích quốc gia đặc biệt) và Có đường biên giới giáp nước Cộng hòa Dân chủ Nhân dân Lào </t>
  </si>
  <si>
    <t>Có đường biên giới giáp nước Cộng hòa Dân chủ Nhân dân Lào và nước Cộng hòa Nhân dân Trung Hoa</t>
  </si>
  <si>
    <t>Phương án</t>
  </si>
  <si>
    <t>Số ĐVHC cấp xã giảm</t>
  </si>
  <si>
    <t>Tên ĐVHC cấp xã mới</t>
  </si>
  <si>
    <t>Phường Điện Biên Phủ</t>
  </si>
  <si>
    <t>Phường Mường Lay</t>
  </si>
  <si>
    <t>1.1</t>
  </si>
  <si>
    <t>1.2</t>
  </si>
  <si>
    <t>2.1</t>
  </si>
  <si>
    <t>2.2</t>
  </si>
  <si>
    <t>2.3</t>
  </si>
  <si>
    <t>Nhập xã Thanh An và xã Noong Hẹt và xã Sam Mứn</t>
  </si>
  <si>
    <t>Nhập xã Pom Lót và xã Na Ư</t>
  </si>
  <si>
    <t>1.3</t>
  </si>
  <si>
    <t>1.4</t>
  </si>
  <si>
    <t>1.5</t>
  </si>
  <si>
    <t>1.6</t>
  </si>
  <si>
    <t>1.7</t>
  </si>
  <si>
    <t>1.8</t>
  </si>
  <si>
    <t>1.9</t>
  </si>
  <si>
    <t>1.10</t>
  </si>
  <si>
    <t>Xã Tuần Giáo</t>
  </si>
  <si>
    <t>Xã Tủa Chùa</t>
  </si>
  <si>
    <t>Nhập xã Huổi Só và xã Tủa Thàng</t>
  </si>
  <si>
    <t>Nhập xã Hừa Ngài và xã Pa Ham</t>
  </si>
  <si>
    <t>Nhập xã Nậm Nèn và xã Huổi Mí</t>
  </si>
  <si>
    <t>Nhập xã Chiềng Sơ và xã Luân Giói và xã Mường Luân</t>
  </si>
  <si>
    <t>Nhập xã Háng Lìa và xã Tìa Dình</t>
  </si>
  <si>
    <t>Nhập xã Pú Hồng và xã Phình Giàng</t>
  </si>
  <si>
    <t>Nhập xã Sín Thầu và xã Sen Thượng và xã Leng Su Sìn</t>
  </si>
  <si>
    <t>Nhập xã Mường Toong và xã Huổi Lếch</t>
  </si>
  <si>
    <t>Nhập xã Nậm Kè và xã Pá Mỳ</t>
  </si>
  <si>
    <t>Nhập thị trấn Mường Ảng và xã Ẳng Nưa và xã Ẳng Cang</t>
  </si>
  <si>
    <t>Xã Mường Ảng</t>
  </si>
  <si>
    <t>Nhập xã Xuân Lao và xã Mường Lạn và xã Nặm Lịch</t>
  </si>
  <si>
    <t>Số lượng theo định mức</t>
  </si>
  <si>
    <t>Cán bộ</t>
  </si>
  <si>
    <t>Công chức</t>
  </si>
  <si>
    <t>Viên chức</t>
  </si>
  <si>
    <t>NHĐ không chuyên trách</t>
  </si>
  <si>
    <t>Số lượng hiện có</t>
  </si>
  <si>
    <t>TP. Điện Biên Phủ</t>
  </si>
  <si>
    <t>Huyện Điện Biên</t>
  </si>
  <si>
    <t>Thị xã Mường Lay</t>
  </si>
  <si>
    <t>Huyện Tuần Giáo</t>
  </si>
  <si>
    <t>Huyện Tủa Chùa</t>
  </si>
  <si>
    <t>Huyện Mường Chà</t>
  </si>
  <si>
    <t>Huyện Điện Biên Đông</t>
  </si>
  <si>
    <t>Huyện Nậm Pồ</t>
  </si>
  <si>
    <t>Huyện Mường Nhé</t>
  </si>
  <si>
    <t>Huyện Mường Ảng</t>
  </si>
  <si>
    <t>2.4</t>
  </si>
  <si>
    <t>2.5</t>
  </si>
  <si>
    <t>2.6</t>
  </si>
  <si>
    <t>2.7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</si>
  <si>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</si>
  <si>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</si>
  <si>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</si>
  <si>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</si>
  <si>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</si>
  <si>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</si>
  <si>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</si>
  <si>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</si>
  <si>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</si>
  <si>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</si>
  <si>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</si>
  <si>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</si>
  <si>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</si>
  <si>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</si>
  <si>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</si>
  <si>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</si>
  <si>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</si>
  <si>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</si>
  <si>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</si>
  <si>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</si>
  <si>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</si>
  <si>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</si>
  <si>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ĐVHC cấp xã</t>
  </si>
  <si>
    <t>Số lượng ĐVHC đạt tiêu chuẩn không thực hiện sắp xếp</t>
  </si>
  <si>
    <t>Số lượng ĐVHC không thực hiện sắp xêp do có yếu tố đặc thù</t>
  </si>
  <si>
    <t>Số lượng ĐVHC thực hiện sắp xếp</t>
  </si>
  <si>
    <t>Số lượng ĐVHC sau sắp xếp</t>
  </si>
  <si>
    <t>Số lượng ĐVHC sau sắp xếp không đạt tiêu chuẩn do có yếu tố đặc thù</t>
  </si>
  <si>
    <t>Số lượng ĐVHC giảm sau sắp xếp</t>
  </si>
  <si>
    <t>Xã</t>
  </si>
  <si>
    <t>Phường</t>
  </si>
  <si>
    <t>Tổng</t>
  </si>
  <si>
    <t>Số lượng ĐVHC hiện nay</t>
  </si>
  <si>
    <t>Nhập xã Mường Phăng, xã Pá Khoang và xã Nà Nhạn</t>
  </si>
  <si>
    <t>Nhập phường Him Lam, phường Tân Thanh, phường Mường Thanh, phường Thanh Bình, phường Thanh Trường và xã Thanh Minh</t>
  </si>
  <si>
    <t>Nhập phường Sông Đà, phường Na Lay, xã Lay Nưa và xã Sá Tổng</t>
  </si>
  <si>
    <t>Nhập phường Nam Thanh, phường Noong Bua và xã Thanh Xương</t>
  </si>
  <si>
    <t>Nhập xã Hua Thanh, xã Thanh Nưa, xã Thanh Luông, xã Thanh Hưng và xã Thanh Chăn</t>
  </si>
  <si>
    <t>Nhập xã Thanh Yên, xã Noong Luống và xã Pa Thơm</t>
  </si>
  <si>
    <t>Nhập xã Hẹ Muông, xã Núa Ngam và xã Na Tông</t>
  </si>
  <si>
    <t>Nhập xã Mường Nhà, xã Phu Luông và xã Mường Lói</t>
  </si>
  <si>
    <t>Nhập thị trấn Tuần Giáo, xã Quài Cang và xã Quài Nưa</t>
  </si>
  <si>
    <t>Nhập xã Tênh Phông, xã Tỏa Tình và xã Quài Tở</t>
  </si>
  <si>
    <t>Nhập xã Mùn Chung, xã Mường Mùn và xã Pú Xi</t>
  </si>
  <si>
    <t>Nhập xã Pú Nhung, xã Rạng Đông và xã Ta Ma</t>
  </si>
  <si>
    <t>Nhập xã Mường Khong, xã Mường Thín, xã Nà Sáy và xã Chiềng Sinh</t>
  </si>
  <si>
    <t>Nhập thị trấn Tủa Chùa, xã Mường Báng và xã Nà Tòng</t>
  </si>
  <si>
    <t>Nhập xã Xá Nhè, xã Mường Đun và xã Phình Sáng</t>
  </si>
  <si>
    <t>Nhập thị trấn Mường Chà, xã Na Sang, xã Ma Thì Hồ và xã Sa Lông</t>
  </si>
  <si>
    <t>Nhập xã Mường Tùng và xã Huổi Lèng</t>
  </si>
  <si>
    <t>Nhập xã Mường Mươn và xã Mường Pồn</t>
  </si>
  <si>
    <t>Nhập thị trấn Điện Biên Đông, xã Na Son và xã Keo Lôm</t>
  </si>
  <si>
    <t>Nhập xã Xa Dung và xã Phì Nhừ</t>
  </si>
  <si>
    <t>Nhập xã Nà Khoa, xã Nậm Nhừ, xã Nậm Chua và xã Nà Hỳ</t>
  </si>
  <si>
    <t>Nhập xã Nà Bủng và xã Vàng Đán</t>
  </si>
  <si>
    <t>Nhập xã Si Pa Phìn và xã Phìn Hồ</t>
  </si>
  <si>
    <t>Nhập xã Mường Nhé, xã Chung Chải và xã Nậm Vì</t>
  </si>
  <si>
    <t>Nhập xã Quảng Lâm và xã Na Cô Sa</t>
  </si>
  <si>
    <t>Nhập xã Ngối Cáy, xã Mường Đăng và xã Nà Tấu</t>
  </si>
  <si>
    <t>Nhập xã Chiềng Đông, xã Búng Lao và xã Ẳng Tở</t>
  </si>
  <si>
    <t>Phụ lục 2.1</t>
  </si>
  <si>
    <t>Phụ lục 2.2</t>
  </si>
  <si>
    <t>Phụ lục 2.3</t>
  </si>
  <si>
    <t>Phụ lục 2.4</t>
  </si>
  <si>
    <t>Phụ lục 2.5</t>
  </si>
  <si>
    <t xml:space="preserve">Tên ĐVHC </t>
  </si>
  <si>
    <t>Nhập xã Sín Chải, xã Tả Sìn Thàng và xã Lao Xả Phình</t>
  </si>
  <si>
    <t>Nhập xã Tả Phìn, xã Trung Thu và xã Sính Phình</t>
  </si>
  <si>
    <t>Xã Mường Chà</t>
  </si>
  <si>
    <t>Nhập xã Chà Cang, xã Chà Nưa, xã Nậm Tin và xã Pa Tần</t>
  </si>
  <si>
    <t>Nhập xã Nậm Khăn và xã Chà Tở</t>
  </si>
  <si>
    <t>Xã Pu Nhi</t>
  </si>
  <si>
    <t>THỊ XÃ MƯỜNG LAY</t>
  </si>
  <si>
    <t>THÀNH PHỐ ĐIỆN BIÊN PHỦ</t>
  </si>
  <si>
    <t>Nhập xã Pu Nhi và xã Nong U</t>
  </si>
  <si>
    <t>Thị trấn</t>
  </si>
  <si>
    <t>Thị trấn Mường Chà</t>
  </si>
  <si>
    <t>Xã Sáng Nhè</t>
  </si>
  <si>
    <t>B</t>
  </si>
  <si>
    <t>CẤP HUYỆN</t>
  </si>
  <si>
    <t>Số lượng cán bộ, công chức, viên chức cấp huyện bố trí về cấp xã</t>
  </si>
  <si>
    <t>-</t>
  </si>
  <si>
    <t>C</t>
  </si>
  <si>
    <t>TỔNG CẤP HUYỆN, CẤP XÃ</t>
  </si>
  <si>
    <t>A</t>
  </si>
  <si>
    <t>CẤP XÃ</t>
  </si>
  <si>
    <r>
      <t xml:space="preserve">BẢNG THỐNG KÊ SỐ LƯỢNG ĐƠN VỊ HÀNH CHÍNH CẤP XÃ CỦA TỈNH ĐIỆN BIÊN
</t>
    </r>
    <r>
      <rPr>
        <i/>
        <sz val="14"/>
        <rFont val="Times New Roman"/>
        <family val="1"/>
      </rPr>
      <t>(Kèm theo Đề án sắp xếp, tổ chức lại đơn vị hành chính cấp xã tỉnh Điện Biên)</t>
    </r>
  </si>
  <si>
    <r>
      <t xml:space="preserve">THỐNG KÊ PHƯƠNG ÁN SẮP XẾP ĐVHC CẤP XÃ NĂM 2025
</t>
    </r>
    <r>
      <rPr>
        <i/>
        <sz val="14"/>
        <rFont val="Times New Roman"/>
        <family val="1"/>
      </rPr>
      <t>(Kèm theo Đề án sắp xếp, tổ chức lại đơn vị hành chính cấp xã tỉnh Điện Biên)</t>
    </r>
  </si>
  <si>
    <r>
      <t xml:space="preserve">THỐNG KÊ HIỆN TRẠNG CÁC ĐƠN VỊ HÀNH CHÍNH CẤP XÃ
</t>
    </r>
    <r>
      <rPr>
        <i/>
        <sz val="14"/>
        <rFont val="Times New Roman"/>
        <family val="1"/>
      </rPr>
      <t>(Kèm theo Đề án sắp xếp, tổ chức lại đơn vị hành chính cấp xã tỉnh Điện Biên)</t>
    </r>
  </si>
  <si>
    <r>
      <t xml:space="preserve">THỐNG KÊ SỐ LƯỢNG CBCCVC CẤP HUYỆN, CẤP XÃ VÀ 
PHƯƠNG ÁN SẮP XẾP, BỐ TRÍ SAU KHI THỰC HIỆN SẮP XẾP ĐVHC CẤP XÃ
</t>
    </r>
    <r>
      <rPr>
        <i/>
        <sz val="14"/>
        <rFont val="Times New Roman"/>
        <family val="1"/>
      </rPr>
      <t>(Kèm theo Đề án sắp xếp, tổ chức lại đơn vị hành chính cấp xã tỉnh Điện Biên)</t>
    </r>
  </si>
  <si>
    <t>Số lượng thực hiện sắp xếp, tinh giản theo quy định hiện hành (theo Nghị định 178, Nghị định 67, Nghị định 29… và các chính sách của địa phương)</t>
  </si>
  <si>
    <t>DỰ KIẾN PHƯƠNG ÁN SỬ DỤNG TRỤ SỞ CÔNG SAU KHI SẮP XẾP LẠI ĐƠN VỊ HÀNH CHÍNH CẤP XÃ</t>
  </si>
  <si>
    <t>STT</t>
  </si>
  <si>
    <t>TÊN ĐVHC CẤP XÃ SAU KHI SẮP XẾP</t>
  </si>
  <si>
    <t>DỰ KIẾN NƠI ĐẶT TRỤ SỞ LÀM VIỆC</t>
  </si>
  <si>
    <t>SỐ LƯỢNG</t>
  </si>
  <si>
    <t>PHƯƠNG ÁN SẮP XẾP, XỬ LÝ</t>
  </si>
  <si>
    <t>LỘ TRÌNH</t>
  </si>
  <si>
    <t>TIẾP TỤC SỬ DỤNG</t>
  </si>
  <si>
    <t>KHÔNG TIẾP TỤC SỬ DỤNG</t>
  </si>
  <si>
    <t>PHƯƠNG ÁN KHÁC</t>
  </si>
  <si>
    <t>Đất</t>
  </si>
  <si>
    <t>Nhà</t>
  </si>
  <si>
    <t>Toàn bộ trụ sở Huyện ủy, HĐND&amp;UBND huyện Mường Nhé</t>
  </si>
  <si>
    <t>Toàn bộ trụ sở Huyện ủy, HĐND&amp;UBND huyện Nậm Pồ</t>
  </si>
  <si>
    <t>Toàn bộ trụ sở Thị ủy, HĐND&amp;UBND thị xã Mường Lay</t>
  </si>
  <si>
    <t>Toàn bộ trụ sở Huyện ủy, HĐND&amp;UBND huyện Mường Chà</t>
  </si>
  <si>
    <t>Xã Nậm Nèn</t>
  </si>
  <si>
    <t>Xã Huổi Mí</t>
  </si>
  <si>
    <t>Thị trấn Tủa Chùa</t>
  </si>
  <si>
    <t>Toàn bộ trụ sở Huyện ủy, HĐND&amp;UBND huyện Tủa Chùa</t>
  </si>
  <si>
    <t>Toàn bộ trụ sở Huyện ủy, HĐND&amp;UBND huyện Tuần Giáo</t>
  </si>
  <si>
    <t>Toàn bộ trụ sở Huyện ủy, HĐND&amp;UBND huyện Mường Ảng</t>
  </si>
  <si>
    <t>Thị trấn Mường Ảng</t>
  </si>
  <si>
    <t>Toàn bộ trụ sở Thành ủy, HĐND và UBND thành phố Điện Biên Phủ</t>
  </si>
  <si>
    <t>Toàn bộ trụ sở Huyện ủy, HĐND và UBND huyện Điện Biên</t>
  </si>
  <si>
    <t>Xã  Thanh An</t>
  </si>
  <si>
    <t xml:space="preserve"> Xã Pa Thơm</t>
  </si>
  <si>
    <t>Thị trấn Điện Biên Đông</t>
  </si>
  <si>
    <t>Toàn bộ trụ sở Huyện ủy, HĐND và UBND huyện Điện Biên Đông</t>
  </si>
  <si>
    <t>Xã Noong U</t>
  </si>
  <si>
    <t>TỔNG CỘNG</t>
  </si>
  <si>
    <t>(Kèm theo Đề án sắp xếp, tổ chức lại đơn vị hành chính cấp xã tỉnh Điện Biên)</t>
  </si>
  <si>
    <t>TÊN ĐVHC CẤP XÃ HIỆN TẠI</t>
  </si>
  <si>
    <r>
      <t xml:space="preserve">DỰ KIẾN BIÊN CHẾ KHỐI CHÍNH QUYỀN VÀ PHƯƠNG ÁN SỐ LƯỢNG CÁN BỘ, CÔNG CHỨC XÃ SAU SẮP XẾP
</t>
    </r>
    <r>
      <rPr>
        <i/>
        <sz val="13"/>
        <color theme="1"/>
        <rFont val="Times New Roman"/>
        <family val="1"/>
      </rPr>
      <t>( Kèm theo Đề án sắp xếp, tổ chức lại đơn vị hành chính cấp xã tỉnh Điện Biên)</t>
    </r>
  </si>
  <si>
    <t>TT</t>
  </si>
  <si>
    <t xml:space="preserve">Tên ĐVHC xã </t>
  </si>
  <si>
    <t>Dự kiến tên gọi</t>
  </si>
  <si>
    <t>Dự kiến số phòng chuyên môn thuộc UBND cấp xã</t>
  </si>
  <si>
    <t>Dự kiến số lượng biên chế khối chính quyền cấp xã theo định mức (ổn định sau 05 năm)</t>
  </si>
  <si>
    <r>
      <t xml:space="preserve">Số lượng cán bộ, công chức xã ngay sau khi sắp xếp </t>
    </r>
    <r>
      <rPr>
        <i/>
        <sz val="12"/>
        <color theme="1"/>
        <rFont val="Times New Roman"/>
        <family val="1"/>
      </rPr>
      <t>(chưa bảo gồm biên chế khối đảng, đoàn thể chuyển về xã)</t>
    </r>
  </si>
  <si>
    <t>Ghi chú</t>
  </si>
  <si>
    <t>Tổng số</t>
  </si>
  <si>
    <t>Số cán bộ, công chức xã hiện có</t>
  </si>
  <si>
    <t>Số cán bộ, công chức khối chính quyền cấp huyện chuyển về xã</t>
  </si>
  <si>
    <t>6=7+8</t>
  </si>
  <si>
    <t>Huyện Mường Nhé: số CBCC hiện có 87/ số xã trước sắp xếp 11/số xã sau sắp xếp 5</t>
  </si>
  <si>
    <t>Khối đảng, đoàn thể cấp huyện hiện có 42 biên chế</t>
  </si>
  <si>
    <t xml:space="preserve">Xã Nậm Vì </t>
  </si>
  <si>
    <t>Huyện Nậm Pồ: số CBCC hiện có 79/ số xã trước sắp xếp 15/số xã sau sắp xếp 5</t>
  </si>
  <si>
    <t>Khối đảng, đoàn thể cấp huyện hiện có 41 biên chế</t>
  </si>
  <si>
    <t>Thị xã Mường Lay: số CBCC hiện có 63/ số xã trước sắp xếp 03/số đơn vị cấp xã sau sắp xếp 01</t>
  </si>
  <si>
    <t>Khối đảng, đoàn thể cấp huyện hiện có 35 biên chế</t>
  </si>
  <si>
    <t>Huyện Mường Chà: số CBCC hiện có 84/ số xã trước sắp xếp 12/số xã sau sắp xếp 5</t>
  </si>
  <si>
    <t xml:space="preserve">Xã Mường Pồn </t>
  </si>
  <si>
    <t>Huyện Tủa Chùa: số CBCC hiện có 89/ số xã trước sắp xếp 12/số xã sau sắp xếp 5</t>
  </si>
  <si>
    <t>Huyện Tuần Giáo: số CBCC hiện có 79/ số xã trước sắp xếp 19/ số xã sau sắp xếp 5</t>
  </si>
  <si>
    <t>Xã Thị trấn Tuần Giáo</t>
  </si>
  <si>
    <t>Khối đảng, đoàn thể cấp huyện hiện có 40 biên chế</t>
  </si>
  <si>
    <t>Huyện Mường Ảng: số CBCC hiện có 72/ số xã trước sắp xếp 10/số xã sau sắp xếp 4</t>
  </si>
  <si>
    <t>Khối đảng, đoàn thể cấp huyện hiện có 39 biên chế</t>
  </si>
  <si>
    <t>Thành phố Điện Biên Phủ: số CBCC hiện có 86/ số xã phường trước sắp xếp 12/ số xã phường sau sắp xếp 03</t>
  </si>
  <si>
    <t>Xã Nhà Nhạn</t>
  </si>
  <si>
    <t>1. Tiếp nhận 4 CBCC huyện Điện Biên và bố trí về phường Mường Thanh (mới) do xã Thanh Xương huyện Điện Biên nhập về Phường Mường Thanh; 
2. Khối đảng, đoàn thể cấp huyện hiện có 39 biên chế</t>
  </si>
  <si>
    <t>Huyện Điện Biên: số CBCC hiện có 91/ số xã trước sắp xếp 21/số xã sau sắp xếp 6</t>
  </si>
  <si>
    <t>1. Chuyển 4 CBCC huyện ĐB về phường Mường Thanh (mới)  do xã Xã Thanh Xương huyện Điện Biên nhập về phường Mường Thanh; 
2. Khối đảng, đoàn thể cấp huyện hiện có 45 biên chế</t>
  </si>
  <si>
    <t>Huyện Điện Biên Đông: số CBCC hiện có 85/ số xã trước sắp xếp 14/số xã sau sắp xếp 6</t>
  </si>
  <si>
    <t>Thị Trấn Điện Biên Đông</t>
  </si>
  <si>
    <t>Khối đảng, đoàn thể cấp huyện hiện có 43 biên chế</t>
  </si>
  <si>
    <t xml:space="preserve">Xã Pú Hồng </t>
  </si>
  <si>
    <t xml:space="preserve">Xã Phình Giàng </t>
  </si>
  <si>
    <t>Tổng số cán bộ, công chức xã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</si>
</sst>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7" x14ac:knownFonts="1">
    <font>
      <sz val="10"/>
      <name val="Arial"/>
    </font>
    <font>
      <sz val="10"/>
      <name val="Arial"/>
      <family val="2"/>
    </font>
    <font>
      <sz val="14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i/>
      <sz val="13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sz val="10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0" fontId="8" fillId="0" borderId="0"/>
    <xf numFmtId="0" fontId="16" fillId="0" borderId="0"/>
    <xf numFmtId="0" fontId="23" fillId="0" borderId="0"/>
  </cellStyleXfs>
  <cellXfs count="233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7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0" fontId="6" fillId="0" borderId="1" xfId="0" applyNumberFormat="1" applyFont="1" applyBorder="1" applyAlignment="1">
      <alignment horizontal="right" vertical="center" wrapText="1"/>
    </xf>
    <xf numFmtId="10" fontId="5" fillId="0" borderId="1" xfId="0" applyNumberFormat="1" applyFont="1" applyBorder="1" applyAlignment="1">
      <alignment horizontal="right" vertical="center" wrapText="1"/>
    </xf>
    <xf numFmtId="0" fontId="11" fillId="0" borderId="0" xfId="0" applyFont="1"/>
    <xf numFmtId="0" fontId="10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9" fillId="0" borderId="0" xfId="1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10" fontId="5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5" fillId="0" borderId="1" xfId="0" quotePrefix="1" applyNumberFormat="1" applyFont="1" applyBorder="1" applyAlignment="1">
      <alignment horizontal="center" vertical="center" wrapText="1"/>
    </xf>
    <xf numFmtId="10" fontId="5" fillId="0" borderId="1" xfId="0" quotePrefix="1" applyNumberFormat="1" applyFont="1" applyBorder="1" applyAlignment="1">
      <alignment horizontal="center" vertical="center" wrapText="1"/>
    </xf>
    <xf numFmtId="4" fontId="4" fillId="0" borderId="1" xfId="0" quotePrefix="1" applyNumberFormat="1" applyFont="1" applyBorder="1" applyAlignment="1">
      <alignment horizontal="center" vertical="center" wrapText="1"/>
    </xf>
    <xf numFmtId="10" fontId="4" fillId="0" borderId="1" xfId="0" quotePrefix="1" applyNumberFormat="1" applyFont="1" applyBorder="1" applyAlignment="1">
      <alignment horizontal="center" vertical="center" wrapText="1"/>
    </xf>
    <xf numFmtId="10" fontId="5" fillId="0" borderId="1" xfId="0" quotePrefix="1" applyNumberFormat="1" applyFont="1" applyBorder="1" applyAlignment="1">
      <alignment horizontal="right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10" fontId="5" fillId="0" borderId="1" xfId="1" applyNumberFormat="1" applyFont="1" applyFill="1" applyBorder="1" applyAlignment="1">
      <alignment horizontal="center" vertical="center" wrapText="1"/>
    </xf>
    <xf numFmtId="10" fontId="5" fillId="0" borderId="1" xfId="1" applyNumberFormat="1" applyFont="1" applyFill="1" applyBorder="1" applyAlignment="1">
      <alignment horizontal="right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 wrapText="1"/>
    </xf>
    <xf numFmtId="4" fontId="5" fillId="0" borderId="1" xfId="3" applyNumberFormat="1" applyFont="1" applyBorder="1" applyAlignment="1">
      <alignment horizontal="center" vertical="center" wrapText="1"/>
    </xf>
    <xf numFmtId="10" fontId="5" fillId="0" borderId="1" xfId="3" applyNumberFormat="1" applyFont="1" applyBorder="1" applyAlignment="1">
      <alignment horizontal="center" vertical="center" wrapText="1"/>
    </xf>
    <xf numFmtId="10" fontId="5" fillId="0" borderId="1" xfId="3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0" fontId="4" fillId="0" borderId="1" xfId="2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vertical="center" wrapText="1"/>
    </xf>
    <xf numFmtId="10" fontId="6" fillId="0" borderId="1" xfId="0" applyNumberFormat="1" applyFont="1" applyBorder="1" applyAlignment="1">
      <alignment horizontal="left" vertical="center" wrapText="1"/>
    </xf>
    <xf numFmtId="10" fontId="14" fillId="0" borderId="1" xfId="0" applyNumberFormat="1" applyFont="1" applyBorder="1" applyAlignment="1">
      <alignment horizontal="left" vertical="center" wrapText="1"/>
    </xf>
    <xf numFmtId="10" fontId="5" fillId="0" borderId="1" xfId="0" applyNumberFormat="1" applyFont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left" vertical="center" wrapText="1"/>
    </xf>
    <xf numFmtId="10" fontId="5" fillId="0" borderId="1" xfId="0" quotePrefix="1" applyNumberFormat="1" applyFont="1" applyBorder="1" applyAlignment="1">
      <alignment horizontal="left" vertical="center" wrapText="1"/>
    </xf>
    <xf numFmtId="10" fontId="5" fillId="0" borderId="1" xfId="1" applyNumberFormat="1" applyFont="1" applyFill="1" applyBorder="1" applyAlignment="1">
      <alignment horizontal="left" vertical="center" wrapText="1"/>
    </xf>
    <xf numFmtId="10" fontId="5" fillId="0" borderId="1" xfId="3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5" fillId="0" borderId="0" xfId="0" applyFont="1"/>
    <xf numFmtId="0" fontId="17" fillId="0" borderId="1" xfId="4" applyFont="1" applyBorder="1" applyAlignment="1">
      <alignment horizontal="center" vertical="center"/>
    </xf>
    <xf numFmtId="0" fontId="18" fillId="0" borderId="1" xfId="4" applyFont="1" applyBorder="1" applyAlignment="1">
      <alignment horizontal="center" vertical="center"/>
    </xf>
    <xf numFmtId="3" fontId="17" fillId="0" borderId="1" xfId="4" applyNumberFormat="1" applyFont="1" applyBorder="1" applyAlignment="1">
      <alignment horizontal="center" vertical="center"/>
    </xf>
    <xf numFmtId="3" fontId="19" fillId="0" borderId="1" xfId="4" applyNumberFormat="1" applyFont="1" applyBorder="1" applyAlignment="1">
      <alignment horizontal="center" vertical="center"/>
    </xf>
    <xf numFmtId="0" fontId="19" fillId="0" borderId="1" xfId="4" applyFont="1" applyBorder="1" applyAlignment="1">
      <alignment horizontal="center" vertical="center"/>
    </xf>
    <xf numFmtId="0" fontId="20" fillId="0" borderId="1" xfId="4" applyFont="1" applyBorder="1"/>
    <xf numFmtId="0" fontId="18" fillId="0" borderId="1" xfId="4" quotePrefix="1" applyFont="1" applyBorder="1" applyAlignment="1">
      <alignment horizontal="center" vertical="center"/>
    </xf>
    <xf numFmtId="3" fontId="18" fillId="0" borderId="1" xfId="4" applyNumberFormat="1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21" fillId="0" borderId="1" xfId="4" applyFont="1" applyBorder="1" applyAlignment="1">
      <alignment horizontal="left" vertical="center"/>
    </xf>
    <xf numFmtId="0" fontId="21" fillId="0" borderId="1" xfId="4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22" fillId="0" borderId="1" xfId="4" applyFont="1" applyBorder="1"/>
    <xf numFmtId="0" fontId="22" fillId="0" borderId="1" xfId="4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/>
    </xf>
    <xf numFmtId="0" fontId="24" fillId="0" borderId="9" xfId="5" applyFont="1" applyBorder="1" applyAlignment="1">
      <alignment horizontal="center" vertical="center"/>
    </xf>
    <xf numFmtId="0" fontId="24" fillId="0" borderId="0" xfId="5" applyFont="1" applyAlignment="1">
      <alignment vertical="center"/>
    </xf>
    <xf numFmtId="0" fontId="26" fillId="0" borderId="1" xfId="5" applyFont="1" applyBorder="1" applyAlignment="1">
      <alignment horizontal="center" vertical="center"/>
    </xf>
    <xf numFmtId="0" fontId="24" fillId="0" borderId="1" xfId="5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0" fontId="25" fillId="0" borderId="1" xfId="5" applyFont="1" applyBorder="1" applyAlignment="1">
      <alignment vertical="center"/>
    </xf>
    <xf numFmtId="0" fontId="27" fillId="0" borderId="1" xfId="5" applyFont="1" applyBorder="1" applyAlignment="1">
      <alignment horizontal="center" vertical="center"/>
    </xf>
    <xf numFmtId="0" fontId="25" fillId="0" borderId="0" xfId="5" applyFont="1" applyAlignment="1">
      <alignment vertical="center"/>
    </xf>
    <xf numFmtId="0" fontId="25" fillId="0" borderId="1" xfId="5" applyFont="1" applyBorder="1" applyAlignment="1">
      <alignment horizontal="center" vertical="center"/>
    </xf>
    <xf numFmtId="0" fontId="25" fillId="0" borderId="1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/>
    </xf>
    <xf numFmtId="0" fontId="24" fillId="0" borderId="1" xfId="5" applyFont="1" applyBorder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25" fillId="0" borderId="0" xfId="5" applyFont="1" applyAlignment="1">
      <alignment vertical="center" wrapText="1"/>
    </xf>
    <xf numFmtId="0" fontId="28" fillId="0" borderId="0" xfId="5" applyFont="1" applyAlignment="1">
      <alignment horizontal="center" vertical="center"/>
    </xf>
    <xf numFmtId="0" fontId="28" fillId="0" borderId="0" xfId="5" applyFont="1" applyAlignment="1">
      <alignment vertical="center"/>
    </xf>
    <xf numFmtId="0" fontId="28" fillId="0" borderId="0" xfId="5" applyFont="1" applyAlignment="1">
      <alignment vertical="center" wrapText="1"/>
    </xf>
    <xf numFmtId="0" fontId="29" fillId="0" borderId="0" xfId="5" applyFont="1" applyAlignment="1">
      <alignment horizontal="center" vertical="center"/>
    </xf>
    <xf numFmtId="0" fontId="30" fillId="0" borderId="6" xfId="5" applyFont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vertical="center" wrapText="1"/>
    </xf>
    <xf numFmtId="0" fontId="2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0" fontId="27" fillId="0" borderId="0" xfId="5" applyFont="1" applyAlignment="1">
      <alignment horizontal="center" vertical="center"/>
    </xf>
    <xf numFmtId="0" fontId="27" fillId="0" borderId="0" xfId="5" applyFont="1" applyAlignment="1">
      <alignment vertical="center" wrapText="1"/>
    </xf>
    <xf numFmtId="0" fontId="27" fillId="0" borderId="0" xfId="5" applyFont="1" applyAlignment="1">
      <alignment vertical="center"/>
    </xf>
    <xf numFmtId="0" fontId="24" fillId="0" borderId="1" xfId="5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0" fontId="27" fillId="0" borderId="1" xfId="5" applyFont="1" applyBorder="1" applyAlignment="1">
      <alignment horizontal="center" vertical="center" wrapText="1"/>
    </xf>
    <xf numFmtId="0" fontId="25" fillId="2" borderId="1" xfId="5" applyFont="1" applyFill="1" applyBorder="1" applyAlignment="1">
      <alignment horizontal="center" vertical="center"/>
    </xf>
    <xf numFmtId="0" fontId="31" fillId="0" borderId="0" xfId="5" applyFont="1" applyAlignment="1">
      <alignment horizontal="center" vertical="center"/>
    </xf>
    <xf numFmtId="0" fontId="21" fillId="0" borderId="0" xfId="5" applyFont="1" applyAlignment="1">
      <alignment horizontal="center" vertical="center"/>
    </xf>
    <xf numFmtId="0" fontId="31" fillId="2" borderId="0" xfId="5" applyFont="1" applyFill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21" fillId="0" borderId="0" xfId="5" applyFont="1" applyAlignment="1">
      <alignment horizontal="center" vertical="center" wrapText="1"/>
    </xf>
    <xf numFmtId="0" fontId="21" fillId="0" borderId="0" xfId="5" applyFont="1" applyAlignment="1">
      <alignment horizontal="center" vertical="center"/>
    </xf>
    <xf numFmtId="0" fontId="21" fillId="0" borderId="6" xfId="5" applyFont="1" applyBorder="1" applyAlignment="1">
      <alignment horizontal="center" vertical="center"/>
    </xf>
    <xf numFmtId="0" fontId="21" fillId="2" borderId="0" xfId="5" applyFont="1" applyFill="1" applyAlignment="1">
      <alignment horizontal="center" vertical="center"/>
    </xf>
    <xf numFmtId="0" fontId="33" fillId="0" borderId="3" xfId="5" applyFont="1" applyBorder="1" applyAlignment="1">
      <alignment horizontal="center" vertical="center"/>
    </xf>
    <xf numFmtId="0" fontId="33" fillId="0" borderId="3" xfId="5" applyFont="1" applyBorder="1" applyAlignment="1">
      <alignment horizontal="center" vertical="center"/>
    </xf>
    <xf numFmtId="0" fontId="33" fillId="0" borderId="3" xfId="5" applyFont="1" applyBorder="1" applyAlignment="1">
      <alignment horizontal="center" vertical="center" wrapText="1"/>
    </xf>
    <xf numFmtId="0" fontId="33" fillId="0" borderId="7" xfId="5" applyFont="1" applyBorder="1" applyAlignment="1">
      <alignment horizontal="center" vertical="center" wrapText="1"/>
    </xf>
    <xf numFmtId="0" fontId="33" fillId="0" borderId="1" xfId="5" applyFont="1" applyBorder="1" applyAlignment="1">
      <alignment horizontal="center" vertical="center" wrapText="1"/>
    </xf>
    <xf numFmtId="0" fontId="33" fillId="0" borderId="5" xfId="5" applyFont="1" applyBorder="1" applyAlignment="1">
      <alignment horizontal="center" vertical="center"/>
    </xf>
    <xf numFmtId="0" fontId="33" fillId="0" borderId="5" xfId="5" applyFont="1" applyBorder="1" applyAlignment="1">
      <alignment horizontal="center" vertical="center"/>
    </xf>
    <xf numFmtId="0" fontId="33" fillId="0" borderId="5" xfId="5" applyFont="1" applyBorder="1" applyAlignment="1">
      <alignment horizontal="center" vertical="center" wrapText="1"/>
    </xf>
    <xf numFmtId="0" fontId="33" fillId="0" borderId="11" xfId="5" applyFont="1" applyBorder="1" applyAlignment="1">
      <alignment horizontal="center" vertical="center"/>
    </xf>
    <xf numFmtId="0" fontId="33" fillId="0" borderId="1" xfId="5" applyFont="1" applyBorder="1" applyAlignment="1">
      <alignment horizontal="center" vertical="center"/>
    </xf>
    <xf numFmtId="0" fontId="33" fillId="0" borderId="1" xfId="5" applyFont="1" applyBorder="1" applyAlignment="1">
      <alignment horizontal="center" vertical="center" wrapText="1"/>
    </xf>
    <xf numFmtId="0" fontId="33" fillId="2" borderId="1" xfId="5" applyFont="1" applyFill="1" applyBorder="1" applyAlignment="1">
      <alignment horizontal="center" vertical="center" wrapText="1"/>
    </xf>
    <xf numFmtId="0" fontId="33" fillId="0" borderId="0" xfId="5" applyFont="1" applyAlignment="1">
      <alignment horizontal="center" vertical="center"/>
    </xf>
    <xf numFmtId="0" fontId="34" fillId="0" borderId="1" xfId="5" applyFont="1" applyBorder="1" applyAlignment="1">
      <alignment horizontal="center" vertical="center"/>
    </xf>
    <xf numFmtId="0" fontId="34" fillId="0" borderId="4" xfId="5" applyFont="1" applyBorder="1" applyAlignment="1">
      <alignment horizontal="center" vertical="center"/>
    </xf>
    <xf numFmtId="0" fontId="34" fillId="2" borderId="1" xfId="5" applyFont="1" applyFill="1" applyBorder="1" applyAlignment="1">
      <alignment horizontal="center" vertical="center"/>
    </xf>
    <xf numFmtId="0" fontId="35" fillId="0" borderId="12" xfId="5" applyFont="1" applyBorder="1" applyAlignment="1">
      <alignment horizontal="center" vertical="center"/>
    </xf>
    <xf numFmtId="0" fontId="35" fillId="0" borderId="13" xfId="5" applyFont="1" applyBorder="1" applyAlignment="1">
      <alignment horizontal="justify" vertical="center" wrapText="1"/>
    </xf>
    <xf numFmtId="0" fontId="35" fillId="0" borderId="14" xfId="5" applyFont="1" applyBorder="1" applyAlignment="1">
      <alignment horizontal="justify" vertical="center" wrapText="1"/>
    </xf>
    <xf numFmtId="0" fontId="35" fillId="0" borderId="12" xfId="5" applyFont="1" applyBorder="1" applyAlignment="1">
      <alignment horizontal="center" vertical="center" wrapText="1"/>
    </xf>
    <xf numFmtId="3" fontId="35" fillId="0" borderId="12" xfId="5" applyNumberFormat="1" applyFont="1" applyBorder="1" applyAlignment="1">
      <alignment horizontal="center" vertical="center" wrapText="1"/>
    </xf>
    <xf numFmtId="3" fontId="35" fillId="2" borderId="12" xfId="5" applyNumberFormat="1" applyFont="1" applyFill="1" applyBorder="1" applyAlignment="1">
      <alignment horizontal="center" vertical="center" wrapText="1"/>
    </xf>
    <xf numFmtId="0" fontId="33" fillId="0" borderId="12" xfId="5" applyFont="1" applyBorder="1" applyAlignment="1">
      <alignment horizontal="center" vertical="center"/>
    </xf>
    <xf numFmtId="0" fontId="17" fillId="0" borderId="15" xfId="5" applyFont="1" applyBorder="1" applyAlignment="1">
      <alignment horizontal="center" vertical="center"/>
    </xf>
    <xf numFmtId="0" fontId="28" fillId="0" borderId="15" xfId="5" applyFont="1" applyBorder="1" applyAlignment="1">
      <alignment horizontal="center" vertical="center"/>
    </xf>
    <xf numFmtId="0" fontId="28" fillId="0" borderId="15" xfId="5" applyFont="1" applyBorder="1" applyAlignment="1">
      <alignment horizontal="left" vertical="center"/>
    </xf>
    <xf numFmtId="0" fontId="28" fillId="0" borderId="15" xfId="5" applyFont="1" applyBorder="1" applyAlignment="1">
      <alignment horizontal="center" vertical="center"/>
    </xf>
    <xf numFmtId="0" fontId="28" fillId="0" borderId="16" xfId="5" applyFont="1" applyBorder="1" applyAlignment="1">
      <alignment horizontal="center" vertical="center"/>
    </xf>
    <xf numFmtId="3" fontId="28" fillId="0" borderId="15" xfId="5" applyNumberFormat="1" applyFont="1" applyBorder="1" applyAlignment="1">
      <alignment horizontal="center" vertical="center"/>
    </xf>
    <xf numFmtId="3" fontId="28" fillId="2" borderId="15" xfId="5" applyNumberFormat="1" applyFont="1" applyFill="1" applyBorder="1" applyAlignment="1">
      <alignment horizontal="center" vertical="center"/>
    </xf>
    <xf numFmtId="0" fontId="28" fillId="0" borderId="16" xfId="5" applyFont="1" applyBorder="1" applyAlignment="1">
      <alignment horizontal="center" vertical="center" wrapText="1"/>
    </xf>
    <xf numFmtId="0" fontId="28" fillId="0" borderId="10" xfId="5" applyFont="1" applyBorder="1" applyAlignment="1">
      <alignment horizontal="center" vertical="center"/>
    </xf>
    <xf numFmtId="0" fontId="28" fillId="0" borderId="17" xfId="5" applyFont="1" applyBorder="1" applyAlignment="1">
      <alignment horizontal="center" vertical="center"/>
    </xf>
    <xf numFmtId="0" fontId="28" fillId="0" borderId="15" xfId="5" applyFont="1" applyBorder="1" applyAlignment="1">
      <alignment horizontal="center" vertical="center" wrapText="1"/>
    </xf>
    <xf numFmtId="3" fontId="28" fillId="0" borderId="15" xfId="5" applyNumberFormat="1" applyFont="1" applyBorder="1" applyAlignment="1">
      <alignment horizontal="center" vertical="center" wrapText="1"/>
    </xf>
    <xf numFmtId="0" fontId="17" fillId="0" borderId="18" xfId="5" applyFont="1" applyBorder="1" applyAlignment="1">
      <alignment horizontal="center" vertical="center"/>
    </xf>
    <xf numFmtId="0" fontId="28" fillId="0" borderId="18" xfId="5" applyFont="1" applyBorder="1" applyAlignment="1">
      <alignment horizontal="center" vertical="center"/>
    </xf>
    <xf numFmtId="0" fontId="28" fillId="0" borderId="18" xfId="5" applyFont="1" applyBorder="1" applyAlignment="1">
      <alignment horizontal="left" vertical="center"/>
    </xf>
    <xf numFmtId="0" fontId="28" fillId="0" borderId="18" xfId="5" applyFont="1" applyBorder="1" applyAlignment="1">
      <alignment horizontal="center" vertical="center" wrapText="1"/>
    </xf>
    <xf numFmtId="0" fontId="28" fillId="0" borderId="5" xfId="5" applyFont="1" applyBorder="1" applyAlignment="1">
      <alignment horizontal="center" vertical="center"/>
    </xf>
    <xf numFmtId="3" fontId="28" fillId="0" borderId="18" xfId="5" applyNumberFormat="1" applyFont="1" applyBorder="1" applyAlignment="1">
      <alignment horizontal="center" vertical="center" wrapText="1"/>
    </xf>
    <xf numFmtId="3" fontId="28" fillId="2" borderId="18" xfId="5" applyNumberFormat="1" applyFont="1" applyFill="1" applyBorder="1" applyAlignment="1">
      <alignment horizontal="center" vertical="center"/>
    </xf>
    <xf numFmtId="0" fontId="36" fillId="0" borderId="12" xfId="5" applyFont="1" applyBorder="1" applyAlignment="1">
      <alignment horizontal="center" vertical="center"/>
    </xf>
    <xf numFmtId="0" fontId="36" fillId="0" borderId="13" xfId="5" applyFont="1" applyBorder="1" applyAlignment="1">
      <alignment horizontal="justify" vertical="center" wrapText="1"/>
    </xf>
    <xf numFmtId="0" fontId="36" fillId="0" borderId="14" xfId="5" applyFont="1" applyBorder="1" applyAlignment="1">
      <alignment horizontal="justify" vertical="center" wrapText="1"/>
    </xf>
    <xf numFmtId="0" fontId="29" fillId="0" borderId="12" xfId="5" applyFont="1" applyBorder="1" applyAlignment="1">
      <alignment horizontal="center" vertical="center" wrapText="1"/>
    </xf>
    <xf numFmtId="3" fontId="29" fillId="0" borderId="12" xfId="5" applyNumberFormat="1" applyFont="1" applyBorder="1" applyAlignment="1">
      <alignment horizontal="center" vertical="center" wrapText="1"/>
    </xf>
    <xf numFmtId="3" fontId="29" fillId="2" borderId="12" xfId="5" applyNumberFormat="1" applyFont="1" applyFill="1" applyBorder="1" applyAlignment="1">
      <alignment horizontal="center" vertical="center" wrapText="1"/>
    </xf>
    <xf numFmtId="0" fontId="29" fillId="0" borderId="3" xfId="5" applyFont="1" applyBorder="1" applyAlignment="1">
      <alignment vertical="center"/>
    </xf>
    <xf numFmtId="0" fontId="29" fillId="0" borderId="0" xfId="5" applyFont="1" applyAlignment="1">
      <alignment horizontal="center" vertical="center"/>
    </xf>
    <xf numFmtId="0" fontId="2" fillId="0" borderId="15" xfId="5" applyFont="1" applyBorder="1" applyAlignment="1">
      <alignment horizontal="left" vertical="center"/>
    </xf>
    <xf numFmtId="0" fontId="2" fillId="0" borderId="15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8" fillId="0" borderId="10" xfId="5" applyFont="1" applyBorder="1" applyAlignment="1">
      <alignment horizontal="center" vertical="center" wrapText="1"/>
    </xf>
    <xf numFmtId="0" fontId="2" fillId="0" borderId="10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8" fillId="0" borderId="18" xfId="5" applyFont="1" applyBorder="1" applyAlignment="1">
      <alignment horizontal="center" vertical="center"/>
    </xf>
    <xf numFmtId="3" fontId="28" fillId="0" borderId="18" xfId="5" applyNumberFormat="1" applyFont="1" applyBorder="1" applyAlignment="1">
      <alignment horizontal="center" vertical="center"/>
    </xf>
    <xf numFmtId="0" fontId="29" fillId="0" borderId="12" xfId="5" applyFont="1" applyBorder="1" applyAlignment="1">
      <alignment horizontal="center" vertical="center"/>
    </xf>
    <xf numFmtId="3" fontId="29" fillId="0" borderId="12" xfId="5" applyNumberFormat="1" applyFont="1" applyBorder="1" applyAlignment="1">
      <alignment horizontal="center" vertical="center"/>
    </xf>
    <xf numFmtId="3" fontId="29" fillId="2" borderId="12" xfId="5" applyNumberFormat="1" applyFont="1" applyFill="1" applyBorder="1" applyAlignment="1">
      <alignment horizontal="center" vertical="center"/>
    </xf>
    <xf numFmtId="0" fontId="28" fillId="0" borderId="5" xfId="5" applyFont="1" applyBorder="1" applyAlignment="1">
      <alignment horizontal="center" vertical="center" wrapText="1"/>
    </xf>
    <xf numFmtId="3" fontId="2" fillId="2" borderId="15" xfId="5" applyNumberFormat="1" applyFont="1" applyFill="1" applyBorder="1" applyAlignment="1">
      <alignment horizontal="center" vertical="center"/>
    </xf>
    <xf numFmtId="0" fontId="5" fillId="0" borderId="15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3" fontId="2" fillId="2" borderId="18" xfId="5" applyNumberFormat="1" applyFont="1" applyFill="1" applyBorder="1" applyAlignment="1">
      <alignment horizontal="center" vertical="center"/>
    </xf>
    <xf numFmtId="0" fontId="36" fillId="0" borderId="19" xfId="5" applyFont="1" applyBorder="1" applyAlignment="1">
      <alignment horizontal="justify" vertical="center" wrapText="1"/>
    </xf>
    <xf numFmtId="3" fontId="11" fillId="2" borderId="12" xfId="5" applyNumberFormat="1" applyFont="1" applyFill="1" applyBorder="1" applyAlignment="1">
      <alignment horizontal="center" vertical="center"/>
    </xf>
    <xf numFmtId="0" fontId="11" fillId="2" borderId="12" xfId="5" applyFont="1" applyFill="1" applyBorder="1" applyAlignment="1">
      <alignment horizontal="center" vertical="center"/>
    </xf>
    <xf numFmtId="0" fontId="2" fillId="2" borderId="16" xfId="5" applyFont="1" applyFill="1" applyBorder="1" applyAlignment="1">
      <alignment horizontal="center" vertical="center" wrapText="1"/>
    </xf>
    <xf numFmtId="0" fontId="2" fillId="2" borderId="10" xfId="5" applyFont="1" applyFill="1" applyBorder="1" applyAlignment="1">
      <alignment horizontal="center" vertical="center"/>
    </xf>
    <xf numFmtId="0" fontId="28" fillId="0" borderId="17" xfId="5" applyFont="1" applyBorder="1" applyAlignment="1">
      <alignment horizontal="center" vertical="center" wrapText="1"/>
    </xf>
    <xf numFmtId="0" fontId="2" fillId="2" borderId="5" xfId="5" applyFont="1" applyFill="1" applyBorder="1" applyAlignment="1">
      <alignment horizontal="center" vertical="center"/>
    </xf>
    <xf numFmtId="3" fontId="11" fillId="2" borderId="12" xfId="5" applyNumberFormat="1" applyFont="1" applyFill="1" applyBorder="1" applyAlignment="1">
      <alignment horizontal="center" vertical="center" wrapText="1"/>
    </xf>
    <xf numFmtId="0" fontId="28" fillId="0" borderId="15" xfId="5" applyFont="1" applyBorder="1" applyAlignment="1">
      <alignment horizontal="left" vertical="center" wrapText="1"/>
    </xf>
    <xf numFmtId="0" fontId="29" fillId="0" borderId="4" xfId="5" applyFont="1" applyBorder="1" applyAlignment="1">
      <alignment horizontal="center" vertical="center"/>
    </xf>
    <xf numFmtId="0" fontId="29" fillId="0" borderId="8" xfId="5" applyFont="1" applyBorder="1" applyAlignment="1">
      <alignment horizontal="center" vertical="center"/>
    </xf>
    <xf numFmtId="0" fontId="29" fillId="0" borderId="8" xfId="5" applyFont="1" applyBorder="1" applyAlignment="1">
      <alignment horizontal="center" vertical="center"/>
    </xf>
    <xf numFmtId="3" fontId="29" fillId="0" borderId="1" xfId="5" applyNumberFormat="1" applyFont="1" applyBorder="1" applyAlignment="1">
      <alignment horizontal="center" vertical="center"/>
    </xf>
    <xf numFmtId="3" fontId="11" fillId="2" borderId="1" xfId="5" applyNumberFormat="1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center"/>
    </xf>
    <xf numFmtId="0" fontId="17" fillId="0" borderId="0" xfId="5" applyFont="1" applyAlignment="1">
      <alignment horizontal="left" vertical="center"/>
    </xf>
    <xf numFmtId="0" fontId="17" fillId="2" borderId="0" xfId="5" applyFont="1" applyFill="1" applyAlignment="1">
      <alignment horizontal="center" vertical="center"/>
    </xf>
  </cellXfs>
  <cellStyles count="6">
    <cellStyle name="Comma" xfId="1" builtinId="3"/>
    <cellStyle name="Normal" xfId="0" builtinId="0"/>
    <cellStyle name="Normal 2" xfId="2" xr:uid="{00000000-0005-0000-0000-000002000000}"/>
    <cellStyle name="Normal 3" xfId="5" xr:uid="{3793FEEB-FBDE-414A-A2FF-4BC40C6090C7}"/>
    <cellStyle name="Normal 4" xfId="3" xr:uid="{00000000-0005-0000-0000-000003000000}"/>
    <cellStyle name="Normal 5" xfId="4" xr:uid="{9971D784-07AF-4CE5-A915-D97EA9A5FAA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4"/>
  <sheetViews>
    <sheetView tabSelected="1" view="pageBreakPreview" zoomScale="85" zoomScaleNormal="100" zoomScaleSheetLayoutView="85" workbookViewId="0">
      <pane ySplit="5" topLeftCell="A6" activePane="bottomLeft" state="frozen"/>
      <selection pane="bottomLeft" activeCell="A2" sqref="A2:J2"/>
    </sheetView>
  </sheetViews>
  <sheetFormatPr defaultRowHeight="12.75" x14ac:dyDescent="0.2"/>
  <cols>
    <col min="1" max="1" width="5.5703125" customWidth="1"/>
    <col min="2" max="2" width="30" customWidth="1"/>
    <col min="3" max="3" width="11.7109375" style="21" customWidth="1"/>
    <col min="4" max="4" width="10" style="29" customWidth="1"/>
    <col min="5" max="5" width="13" style="21" customWidth="1"/>
    <col min="6" max="6" width="10.85546875" style="29" customWidth="1"/>
    <col min="7" max="7" width="10.85546875" style="21" customWidth="1"/>
    <col min="8" max="8" width="9" style="2" customWidth="1"/>
    <col min="9" max="9" width="37.7109375" style="74" customWidth="1"/>
    <col min="10" max="10" width="14.140625" style="21" customWidth="1"/>
    <col min="13" max="13" width="9.28515625" bestFit="1" customWidth="1"/>
    <col min="14" max="14" width="10.85546875" bestFit="1" customWidth="1"/>
  </cols>
  <sheetData>
    <row r="1" spans="1:28" s="1" customFormat="1" ht="24.75" customHeight="1" x14ac:dyDescent="0.3">
      <c r="A1" s="104" t="s">
        <v>149</v>
      </c>
      <c r="B1" s="104"/>
      <c r="C1" s="19"/>
      <c r="D1" s="24"/>
      <c r="E1" s="19"/>
      <c r="F1" s="24"/>
      <c r="G1" s="19"/>
      <c r="H1" s="15"/>
      <c r="I1" s="72"/>
      <c r="J1" s="19" t="s">
        <v>282</v>
      </c>
    </row>
    <row r="2" spans="1:28" s="1" customFormat="1" ht="45.75" customHeight="1" x14ac:dyDescent="0.3">
      <c r="A2" s="104" t="s">
        <v>310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28" s="1" customFormat="1" ht="18.75" x14ac:dyDescent="0.3">
      <c r="C3" s="20"/>
      <c r="D3" s="25"/>
      <c r="E3" s="20"/>
      <c r="F3" s="25"/>
      <c r="G3" s="20"/>
      <c r="H3" s="6"/>
      <c r="I3" s="73"/>
      <c r="J3" s="20"/>
    </row>
    <row r="4" spans="1:28" s="7" customFormat="1" ht="22.5" customHeight="1" x14ac:dyDescent="0.2">
      <c r="A4" s="105" t="s">
        <v>150</v>
      </c>
      <c r="B4" s="105" t="s">
        <v>151</v>
      </c>
      <c r="C4" s="105" t="s">
        <v>153</v>
      </c>
      <c r="D4" s="105"/>
      <c r="E4" s="106" t="s">
        <v>154</v>
      </c>
      <c r="F4" s="107"/>
      <c r="G4" s="102" t="s">
        <v>157</v>
      </c>
      <c r="H4" s="102" t="s">
        <v>158</v>
      </c>
      <c r="I4" s="102" t="s">
        <v>159</v>
      </c>
      <c r="J4" s="102" t="s">
        <v>160</v>
      </c>
    </row>
    <row r="5" spans="1:28" s="7" customFormat="1" ht="60" customHeight="1" x14ac:dyDescent="0.2">
      <c r="A5" s="105"/>
      <c r="B5" s="105"/>
      <c r="C5" s="16" t="s">
        <v>152</v>
      </c>
      <c r="D5" s="26" t="s">
        <v>156</v>
      </c>
      <c r="E5" s="16" t="s">
        <v>155</v>
      </c>
      <c r="F5" s="26" t="s">
        <v>156</v>
      </c>
      <c r="G5" s="103"/>
      <c r="H5" s="103"/>
      <c r="I5" s="103"/>
      <c r="J5" s="103"/>
    </row>
    <row r="6" spans="1:28" s="8" customFormat="1" ht="12.75" customHeight="1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</row>
    <row r="7" spans="1:28" s="4" customFormat="1" ht="22.5" customHeight="1" x14ac:dyDescent="0.2">
      <c r="A7" s="11" t="s">
        <v>10</v>
      </c>
      <c r="B7" s="12" t="s">
        <v>119</v>
      </c>
      <c r="C7" s="17"/>
      <c r="D7" s="28"/>
      <c r="E7" s="5"/>
      <c r="F7" s="28"/>
      <c r="G7" s="27" t="s">
        <v>107</v>
      </c>
      <c r="H7" s="13"/>
      <c r="I7" s="65"/>
      <c r="J7" s="27"/>
    </row>
    <row r="8" spans="1:28" s="4" customFormat="1" ht="22.5" customHeight="1" x14ac:dyDescent="0.2">
      <c r="A8" s="11">
        <v>1</v>
      </c>
      <c r="B8" s="12" t="s">
        <v>161</v>
      </c>
      <c r="C8" s="17"/>
      <c r="D8" s="28"/>
      <c r="E8" s="5"/>
      <c r="F8" s="28"/>
      <c r="G8" s="27"/>
      <c r="H8" s="13"/>
      <c r="I8" s="65"/>
      <c r="J8" s="27"/>
    </row>
    <row r="9" spans="1:28" s="3" customFormat="1" ht="30" customHeight="1" x14ac:dyDescent="0.2">
      <c r="A9" s="9" t="s">
        <v>173</v>
      </c>
      <c r="B9" s="10" t="s">
        <v>68</v>
      </c>
      <c r="C9" s="18">
        <v>40.17</v>
      </c>
      <c r="D9" s="22">
        <f>C9/50</f>
        <v>0.8034</v>
      </c>
      <c r="E9" s="23">
        <v>3482</v>
      </c>
      <c r="F9" s="22">
        <f>E9/1250</f>
        <v>2.7856000000000001</v>
      </c>
      <c r="G9" s="22" t="s">
        <v>107</v>
      </c>
      <c r="H9" s="14"/>
      <c r="I9" s="66" t="s">
        <v>163</v>
      </c>
      <c r="J9" s="22" t="s">
        <v>107</v>
      </c>
      <c r="L9" s="33"/>
      <c r="M9" s="33"/>
      <c r="N9" s="33"/>
      <c r="O9" s="34"/>
      <c r="P9" s="34"/>
      <c r="Q9" s="33"/>
      <c r="R9" s="34"/>
      <c r="S9" s="34"/>
      <c r="T9" s="34"/>
      <c r="U9" s="34"/>
      <c r="V9" s="34"/>
      <c r="W9" s="34"/>
      <c r="X9" s="34"/>
      <c r="Y9" s="35"/>
      <c r="Z9" s="4"/>
      <c r="AA9" s="4"/>
      <c r="AB9" s="36"/>
    </row>
    <row r="10" spans="1:28" s="3" customFormat="1" ht="30" customHeight="1" x14ac:dyDescent="0.2">
      <c r="A10" s="9" t="s">
        <v>174</v>
      </c>
      <c r="B10" s="10" t="s">
        <v>84</v>
      </c>
      <c r="C10" s="18">
        <v>76</v>
      </c>
      <c r="D10" s="22">
        <f>C10/50</f>
        <v>1.52</v>
      </c>
      <c r="E10" s="23">
        <v>5557</v>
      </c>
      <c r="F10" s="22">
        <f>E10/1000</f>
        <v>5.5570000000000004</v>
      </c>
      <c r="G10" s="22" t="s">
        <v>107</v>
      </c>
      <c r="H10" s="14"/>
      <c r="I10" s="66" t="s">
        <v>163</v>
      </c>
      <c r="J10" s="22" t="s">
        <v>107</v>
      </c>
      <c r="L10" s="33"/>
      <c r="M10" s="33"/>
      <c r="N10" s="33"/>
      <c r="O10" s="34"/>
      <c r="P10" s="34"/>
      <c r="Q10" s="33"/>
      <c r="R10" s="34"/>
      <c r="S10" s="34"/>
      <c r="T10" s="34"/>
      <c r="U10" s="34"/>
      <c r="V10" s="34"/>
      <c r="W10" s="34"/>
      <c r="X10" s="34"/>
      <c r="Y10" s="35"/>
      <c r="Z10" s="4"/>
      <c r="AA10" s="4"/>
      <c r="AB10" s="36"/>
    </row>
    <row r="11" spans="1:28" s="3" customFormat="1" ht="30" customHeight="1" x14ac:dyDescent="0.2">
      <c r="A11" s="9" t="s">
        <v>180</v>
      </c>
      <c r="B11" s="10" t="s">
        <v>74</v>
      </c>
      <c r="C11" s="18">
        <v>74.64</v>
      </c>
      <c r="D11" s="22">
        <f>C11/50</f>
        <v>1.4927999999999999</v>
      </c>
      <c r="E11" s="23">
        <v>7123</v>
      </c>
      <c r="F11" s="22">
        <f>E11/1000</f>
        <v>7.1230000000000002</v>
      </c>
      <c r="G11" s="22" t="s">
        <v>107</v>
      </c>
      <c r="H11" s="14"/>
      <c r="I11" s="66" t="s">
        <v>163</v>
      </c>
      <c r="J11" s="22" t="s">
        <v>107</v>
      </c>
      <c r="K11" s="32"/>
      <c r="L11" s="33"/>
      <c r="M11" s="33"/>
      <c r="N11" s="33"/>
      <c r="O11" s="34"/>
      <c r="P11" s="34"/>
      <c r="Q11" s="33"/>
      <c r="R11" s="34"/>
      <c r="S11" s="34"/>
      <c r="T11" s="34"/>
      <c r="U11" s="34"/>
      <c r="V11" s="34"/>
      <c r="W11" s="34"/>
      <c r="X11" s="34"/>
      <c r="Y11" s="35"/>
      <c r="Z11" s="4"/>
      <c r="AA11" s="4"/>
      <c r="AB11" s="36"/>
    </row>
    <row r="12" spans="1:28" s="3" customFormat="1" ht="30" customHeight="1" x14ac:dyDescent="0.2">
      <c r="A12" s="9" t="s">
        <v>181</v>
      </c>
      <c r="B12" s="10" t="s">
        <v>82</v>
      </c>
      <c r="C12" s="18">
        <v>55.97</v>
      </c>
      <c r="D12" s="22">
        <f>C12/50</f>
        <v>1.1194</v>
      </c>
      <c r="E12" s="23">
        <v>4694</v>
      </c>
      <c r="F12" s="22">
        <f>E12/1000</f>
        <v>4.694</v>
      </c>
      <c r="G12" s="22" t="s">
        <v>107</v>
      </c>
      <c r="H12" s="14"/>
      <c r="I12" s="66" t="s">
        <v>163</v>
      </c>
      <c r="J12" s="22" t="s">
        <v>107</v>
      </c>
      <c r="L12" s="33"/>
      <c r="M12" s="33"/>
      <c r="N12" s="33"/>
      <c r="O12" s="34"/>
      <c r="P12" s="34"/>
      <c r="Q12" s="33"/>
      <c r="R12" s="34"/>
      <c r="S12" s="34"/>
      <c r="T12" s="34"/>
      <c r="U12" s="34"/>
      <c r="V12" s="34"/>
      <c r="W12" s="34"/>
      <c r="X12" s="34"/>
      <c r="Y12" s="35"/>
      <c r="Z12" s="4"/>
      <c r="AA12" s="4"/>
      <c r="AB12" s="36"/>
    </row>
    <row r="13" spans="1:28" s="3" customFormat="1" ht="30" customHeight="1" x14ac:dyDescent="0.2">
      <c r="A13" s="9" t="s">
        <v>182</v>
      </c>
      <c r="B13" s="10" t="s">
        <v>87</v>
      </c>
      <c r="C13" s="18">
        <v>34.74</v>
      </c>
      <c r="D13" s="22">
        <f>C13/50</f>
        <v>0.69480000000000008</v>
      </c>
      <c r="E13" s="23">
        <v>5812</v>
      </c>
      <c r="F13" s="22">
        <f>E13/1000</f>
        <v>5.8120000000000003</v>
      </c>
      <c r="G13" s="22" t="s">
        <v>107</v>
      </c>
      <c r="H13" s="14"/>
      <c r="I13" s="66" t="s">
        <v>163</v>
      </c>
      <c r="J13" s="22" t="s">
        <v>107</v>
      </c>
      <c r="K13" s="32"/>
      <c r="L13" s="33"/>
      <c r="M13" s="33"/>
      <c r="N13" s="33"/>
      <c r="O13" s="34"/>
      <c r="P13" s="34"/>
      <c r="Q13" s="33"/>
      <c r="R13" s="34"/>
      <c r="S13" s="34"/>
      <c r="T13" s="34"/>
      <c r="U13" s="34"/>
      <c r="V13" s="34"/>
      <c r="W13" s="34"/>
      <c r="X13" s="34"/>
      <c r="Y13" s="35"/>
      <c r="Z13" s="4"/>
      <c r="AA13" s="4"/>
      <c r="AB13" s="36"/>
    </row>
    <row r="14" spans="1:28" s="3" customFormat="1" ht="22.5" customHeight="1" x14ac:dyDescent="0.2">
      <c r="A14" s="11">
        <v>2</v>
      </c>
      <c r="B14" s="12" t="s">
        <v>162</v>
      </c>
      <c r="C14" s="18"/>
      <c r="D14" s="22"/>
      <c r="E14" s="22"/>
      <c r="F14" s="22"/>
      <c r="G14" s="22"/>
      <c r="H14" s="14"/>
      <c r="I14" s="67"/>
      <c r="J14" s="22"/>
      <c r="K14" s="32"/>
      <c r="L14" s="33"/>
      <c r="M14" s="33"/>
      <c r="N14" s="33"/>
      <c r="O14" s="34"/>
      <c r="P14" s="34"/>
      <c r="Q14" s="33"/>
      <c r="R14" s="34"/>
      <c r="S14" s="34"/>
      <c r="T14" s="34"/>
      <c r="U14" s="34"/>
      <c r="V14" s="34"/>
      <c r="W14" s="34"/>
      <c r="X14" s="34"/>
      <c r="Y14" s="35"/>
      <c r="Z14" s="4"/>
      <c r="AA14" s="4"/>
      <c r="AB14" s="36"/>
    </row>
    <row r="15" spans="1:28" s="3" customFormat="1" ht="30" customHeight="1" x14ac:dyDescent="0.2">
      <c r="A15" s="9" t="s">
        <v>175</v>
      </c>
      <c r="B15" s="10" t="s">
        <v>97</v>
      </c>
      <c r="C15" s="18">
        <v>6.12</v>
      </c>
      <c r="D15" s="22">
        <f>C15/5.5</f>
        <v>1.1127272727272728</v>
      </c>
      <c r="E15" s="23">
        <v>12257</v>
      </c>
      <c r="F15" s="22">
        <f>E15/3500</f>
        <v>3.5019999999999998</v>
      </c>
      <c r="G15" s="22" t="s">
        <v>107</v>
      </c>
      <c r="H15" s="14"/>
      <c r="I15" s="66" t="s">
        <v>163</v>
      </c>
      <c r="J15" s="22" t="s">
        <v>107</v>
      </c>
    </row>
    <row r="16" spans="1:28" s="3" customFormat="1" ht="30" customHeight="1" x14ac:dyDescent="0.2">
      <c r="A16" s="9" t="s">
        <v>176</v>
      </c>
      <c r="B16" s="10" t="s">
        <v>98</v>
      </c>
      <c r="C16" s="18">
        <v>3.31</v>
      </c>
      <c r="D16" s="22">
        <f t="shared" ref="D16:D20" si="0">C16/5.5</f>
        <v>0.60181818181818181</v>
      </c>
      <c r="E16" s="23">
        <v>7495</v>
      </c>
      <c r="F16" s="22">
        <f t="shared" ref="F16:F21" si="1">E16/3500</f>
        <v>2.1414285714285715</v>
      </c>
      <c r="G16" s="22" t="s">
        <v>107</v>
      </c>
      <c r="H16" s="14"/>
      <c r="I16" s="66" t="s">
        <v>163</v>
      </c>
      <c r="J16" s="22" t="s">
        <v>107</v>
      </c>
      <c r="K16" s="32"/>
      <c r="L16" s="33"/>
      <c r="M16" s="33"/>
      <c r="N16" s="33"/>
      <c r="O16" s="34"/>
      <c r="P16" s="34"/>
      <c r="Q16" s="33"/>
      <c r="R16" s="34"/>
      <c r="S16" s="34"/>
      <c r="T16" s="34"/>
      <c r="U16" s="34"/>
      <c r="V16" s="34"/>
      <c r="W16" s="34"/>
      <c r="X16" s="34"/>
      <c r="Y16" s="35"/>
      <c r="Z16" s="4"/>
      <c r="AA16" s="4"/>
      <c r="AB16" s="36"/>
    </row>
    <row r="17" spans="1:28" s="3" customFormat="1" ht="30" customHeight="1" x14ac:dyDescent="0.2">
      <c r="A17" s="9" t="s">
        <v>177</v>
      </c>
      <c r="B17" s="10" t="s">
        <v>99</v>
      </c>
      <c r="C17" s="18">
        <v>1.27</v>
      </c>
      <c r="D17" s="22">
        <f t="shared" si="0"/>
        <v>0.23090909090909092</v>
      </c>
      <c r="E17" s="23">
        <v>9414</v>
      </c>
      <c r="F17" s="22">
        <f t="shared" si="1"/>
        <v>2.6897142857142855</v>
      </c>
      <c r="G17" s="22" t="s">
        <v>107</v>
      </c>
      <c r="H17" s="14"/>
      <c r="I17" s="66" t="s">
        <v>163</v>
      </c>
      <c r="J17" s="22" t="s">
        <v>107</v>
      </c>
      <c r="K17" s="32"/>
      <c r="L17" s="33"/>
      <c r="M17" s="33"/>
      <c r="N17" s="33"/>
      <c r="O17" s="34"/>
      <c r="P17" s="34"/>
      <c r="Q17" s="33"/>
      <c r="R17" s="34"/>
      <c r="S17" s="34"/>
      <c r="T17" s="34"/>
      <c r="U17" s="34"/>
      <c r="V17" s="34"/>
      <c r="W17" s="34"/>
      <c r="X17" s="34"/>
      <c r="Y17" s="35"/>
      <c r="Z17" s="4"/>
      <c r="AA17" s="4"/>
      <c r="AB17" s="36"/>
    </row>
    <row r="18" spans="1:28" s="3" customFormat="1" ht="30" customHeight="1" x14ac:dyDescent="0.2">
      <c r="A18" s="9" t="s">
        <v>218</v>
      </c>
      <c r="B18" s="10" t="s">
        <v>100</v>
      </c>
      <c r="C18" s="18">
        <v>1.68</v>
      </c>
      <c r="D18" s="22">
        <f t="shared" si="0"/>
        <v>0.30545454545454542</v>
      </c>
      <c r="E18" s="23">
        <v>11361</v>
      </c>
      <c r="F18" s="22">
        <f t="shared" si="1"/>
        <v>3.246</v>
      </c>
      <c r="G18" s="22" t="s">
        <v>107</v>
      </c>
      <c r="H18" s="14"/>
      <c r="I18" s="66" t="s">
        <v>163</v>
      </c>
      <c r="J18" s="22" t="s">
        <v>107</v>
      </c>
      <c r="K18" s="32"/>
      <c r="L18" s="33"/>
      <c r="M18" s="33"/>
      <c r="N18" s="33"/>
      <c r="O18" s="34"/>
      <c r="P18" s="34"/>
      <c r="Q18" s="33"/>
      <c r="R18" s="34"/>
      <c r="S18" s="34"/>
      <c r="T18" s="34"/>
      <c r="U18" s="34"/>
      <c r="V18" s="34"/>
      <c r="W18" s="34"/>
      <c r="X18" s="34"/>
      <c r="Y18" s="35"/>
      <c r="Z18" s="4"/>
      <c r="AA18" s="4"/>
      <c r="AB18" s="36"/>
    </row>
    <row r="19" spans="1:28" s="3" customFormat="1" ht="30" customHeight="1" x14ac:dyDescent="0.2">
      <c r="A19" s="9" t="s">
        <v>219</v>
      </c>
      <c r="B19" s="10" t="s">
        <v>101</v>
      </c>
      <c r="C19" s="18">
        <v>0.78</v>
      </c>
      <c r="D19" s="22">
        <f t="shared" si="0"/>
        <v>0.14181818181818182</v>
      </c>
      <c r="E19" s="23">
        <v>5043</v>
      </c>
      <c r="F19" s="22">
        <f t="shared" si="1"/>
        <v>1.4408571428571428</v>
      </c>
      <c r="G19" s="22" t="s">
        <v>107</v>
      </c>
      <c r="H19" s="14"/>
      <c r="I19" s="66" t="s">
        <v>163</v>
      </c>
      <c r="J19" s="22" t="s">
        <v>107</v>
      </c>
      <c r="L19" s="33"/>
      <c r="M19" s="33"/>
      <c r="N19" s="33"/>
      <c r="O19" s="34"/>
      <c r="P19" s="34"/>
      <c r="Q19" s="33"/>
      <c r="R19" s="34"/>
      <c r="S19" s="34"/>
      <c r="T19" s="34"/>
      <c r="U19" s="34"/>
      <c r="V19" s="34"/>
      <c r="W19" s="34"/>
      <c r="X19" s="34"/>
      <c r="Y19" s="35"/>
      <c r="Z19" s="4"/>
      <c r="AA19" s="4"/>
      <c r="AB19" s="36"/>
    </row>
    <row r="20" spans="1:28" s="32" customFormat="1" ht="30" customHeight="1" x14ac:dyDescent="0.2">
      <c r="A20" s="9" t="s">
        <v>220</v>
      </c>
      <c r="B20" s="10" t="s">
        <v>102</v>
      </c>
      <c r="C20" s="18">
        <v>6.74</v>
      </c>
      <c r="D20" s="22">
        <f t="shared" si="0"/>
        <v>1.2254545454545456</v>
      </c>
      <c r="E20" s="23">
        <v>7648</v>
      </c>
      <c r="F20" s="22">
        <f t="shared" si="1"/>
        <v>2.1851428571428571</v>
      </c>
      <c r="G20" s="22" t="s">
        <v>107</v>
      </c>
      <c r="H20" s="14"/>
      <c r="I20" s="66" t="s">
        <v>163</v>
      </c>
      <c r="J20" s="22" t="s">
        <v>107</v>
      </c>
    </row>
    <row r="21" spans="1:28" s="3" customFormat="1" ht="22.5" customHeight="1" x14ac:dyDescent="0.2">
      <c r="A21" s="9" t="s">
        <v>221</v>
      </c>
      <c r="B21" s="10" t="s">
        <v>103</v>
      </c>
      <c r="C21" s="18">
        <v>5.15</v>
      </c>
      <c r="D21" s="22">
        <f>C21/5.5</f>
        <v>0.9363636363636364</v>
      </c>
      <c r="E21" s="23">
        <v>8624</v>
      </c>
      <c r="F21" s="22">
        <f t="shared" si="1"/>
        <v>2.464</v>
      </c>
      <c r="G21" s="22" t="s">
        <v>107</v>
      </c>
      <c r="H21" s="14"/>
      <c r="I21" s="67"/>
      <c r="J21" s="22" t="s">
        <v>107</v>
      </c>
      <c r="M21" s="33"/>
      <c r="N21" s="33"/>
      <c r="O21" s="34"/>
      <c r="P21" s="34"/>
      <c r="Q21" s="33"/>
      <c r="R21" s="34"/>
      <c r="S21" s="34"/>
      <c r="T21" s="34"/>
      <c r="U21" s="34"/>
      <c r="V21" s="34"/>
      <c r="W21" s="34"/>
      <c r="X21" s="34"/>
      <c r="Y21" s="35"/>
      <c r="Z21" s="4"/>
      <c r="AA21" s="4"/>
      <c r="AB21" s="36"/>
    </row>
    <row r="22" spans="1:28" s="3" customFormat="1" ht="22.5" customHeight="1" x14ac:dyDescent="0.2">
      <c r="A22" s="11" t="s">
        <v>11</v>
      </c>
      <c r="B22" s="12" t="s">
        <v>120</v>
      </c>
      <c r="C22" s="17"/>
      <c r="D22" s="28"/>
      <c r="E22" s="37"/>
      <c r="F22" s="28"/>
      <c r="G22" s="37"/>
      <c r="H22" s="38"/>
      <c r="I22" s="68"/>
      <c r="J22" s="37"/>
      <c r="K22" s="32"/>
      <c r="L22" s="33"/>
      <c r="M22" s="33"/>
      <c r="N22" s="33"/>
      <c r="O22" s="34"/>
      <c r="P22" s="34"/>
      <c r="Q22" s="33"/>
      <c r="R22" s="34"/>
      <c r="S22" s="34"/>
      <c r="T22" s="34"/>
      <c r="U22" s="34"/>
      <c r="V22" s="34"/>
      <c r="W22" s="34"/>
      <c r="X22" s="34"/>
      <c r="Y22" s="35"/>
      <c r="Z22" s="4"/>
      <c r="AA22" s="4"/>
      <c r="AB22" s="36"/>
    </row>
    <row r="23" spans="1:28" s="3" customFormat="1" ht="22.5" customHeight="1" x14ac:dyDescent="0.2">
      <c r="A23" s="11">
        <v>1</v>
      </c>
      <c r="B23" s="12" t="s">
        <v>162</v>
      </c>
      <c r="C23" s="17"/>
      <c r="D23" s="28"/>
      <c r="E23" s="37"/>
      <c r="F23" s="28"/>
      <c r="G23" s="37"/>
      <c r="H23" s="38"/>
      <c r="I23" s="68"/>
      <c r="J23" s="37"/>
      <c r="K23" s="32"/>
      <c r="L23" s="33"/>
      <c r="M23" s="33"/>
      <c r="N23" s="33"/>
      <c r="O23" s="34"/>
      <c r="P23" s="34"/>
      <c r="Q23" s="33"/>
      <c r="R23" s="34"/>
      <c r="S23" s="34"/>
      <c r="T23" s="34"/>
      <c r="U23" s="34"/>
      <c r="V23" s="34"/>
      <c r="W23" s="34"/>
      <c r="X23" s="34"/>
      <c r="Y23" s="35"/>
      <c r="Z23" s="4"/>
      <c r="AA23" s="4"/>
      <c r="AB23" s="36"/>
    </row>
    <row r="24" spans="1:28" s="3" customFormat="1" ht="22.5" customHeight="1" x14ac:dyDescent="0.2">
      <c r="A24" s="9" t="s">
        <v>173</v>
      </c>
      <c r="B24" s="30" t="s">
        <v>105</v>
      </c>
      <c r="C24" s="39">
        <v>29.33</v>
      </c>
      <c r="D24" s="40">
        <f>C24/5.5</f>
        <v>5.3327272727272721</v>
      </c>
      <c r="E24" s="31">
        <v>960</v>
      </c>
      <c r="F24" s="40">
        <f>E24/2500</f>
        <v>0.38400000000000001</v>
      </c>
      <c r="G24" s="22" t="s">
        <v>107</v>
      </c>
      <c r="H24" s="14"/>
      <c r="I24" s="67"/>
      <c r="J24" s="22" t="s">
        <v>107</v>
      </c>
      <c r="K24" s="32"/>
      <c r="L24" s="33"/>
      <c r="M24" s="33"/>
      <c r="N24" s="33"/>
      <c r="O24" s="34"/>
      <c r="P24" s="34"/>
      <c r="Q24" s="33"/>
      <c r="R24" s="34"/>
      <c r="S24" s="34"/>
      <c r="T24" s="34"/>
      <c r="U24" s="34"/>
      <c r="V24" s="34"/>
      <c r="W24" s="34"/>
      <c r="X24" s="34"/>
      <c r="Y24" s="35"/>
      <c r="Z24" s="4"/>
      <c r="AA24" s="4"/>
      <c r="AB24" s="36"/>
    </row>
    <row r="25" spans="1:28" s="3" customFormat="1" ht="22.5" customHeight="1" x14ac:dyDescent="0.2">
      <c r="A25" s="9" t="s">
        <v>174</v>
      </c>
      <c r="B25" s="30" t="s">
        <v>106</v>
      </c>
      <c r="C25" s="39">
        <v>22.88</v>
      </c>
      <c r="D25" s="40">
        <f>C25/5.5</f>
        <v>4.16</v>
      </c>
      <c r="E25" s="31">
        <v>5139</v>
      </c>
      <c r="F25" s="40">
        <f>E25/2500</f>
        <v>2.0556000000000001</v>
      </c>
      <c r="G25" s="22" t="s">
        <v>107</v>
      </c>
      <c r="H25" s="14"/>
      <c r="I25" s="67"/>
      <c r="J25" s="22" t="s">
        <v>107</v>
      </c>
      <c r="K25" s="32"/>
      <c r="L25" s="33"/>
      <c r="M25" s="33"/>
      <c r="N25" s="33"/>
      <c r="O25" s="34"/>
      <c r="P25" s="34"/>
      <c r="Q25" s="33"/>
      <c r="R25" s="34"/>
      <c r="S25" s="34"/>
      <c r="T25" s="34"/>
      <c r="U25" s="34"/>
      <c r="V25" s="34"/>
      <c r="W25" s="34"/>
      <c r="X25" s="34"/>
      <c r="Y25" s="35"/>
      <c r="Z25" s="4"/>
      <c r="AA25" s="4"/>
      <c r="AB25" s="36"/>
    </row>
    <row r="26" spans="1:28" s="3" customFormat="1" ht="22.5" customHeight="1" x14ac:dyDescent="0.2">
      <c r="A26" s="11">
        <v>2</v>
      </c>
      <c r="B26" s="41" t="s">
        <v>161</v>
      </c>
      <c r="C26" s="39"/>
      <c r="D26" s="40"/>
      <c r="E26" s="31"/>
      <c r="F26" s="40"/>
      <c r="G26" s="22"/>
      <c r="H26" s="14"/>
      <c r="I26" s="67"/>
      <c r="J26" s="22"/>
      <c r="K26" s="32"/>
      <c r="L26" s="33"/>
      <c r="M26" s="33"/>
      <c r="N26" s="33"/>
      <c r="O26" s="34"/>
      <c r="P26" s="34"/>
      <c r="Q26" s="33"/>
      <c r="R26" s="34"/>
      <c r="S26" s="34"/>
      <c r="T26" s="34"/>
      <c r="U26" s="34"/>
      <c r="V26" s="34"/>
      <c r="W26" s="34"/>
      <c r="X26" s="34"/>
      <c r="Y26" s="35"/>
      <c r="Z26" s="4"/>
      <c r="AA26" s="4"/>
      <c r="AB26" s="36"/>
    </row>
    <row r="27" spans="1:28" s="3" customFormat="1" ht="22.5" customHeight="1" x14ac:dyDescent="0.2">
      <c r="A27" s="9" t="s">
        <v>175</v>
      </c>
      <c r="B27" s="30" t="s">
        <v>104</v>
      </c>
      <c r="C27" s="18">
        <v>60.46</v>
      </c>
      <c r="D27" s="22">
        <f>C27/50</f>
        <v>1.2092000000000001</v>
      </c>
      <c r="E27" s="31">
        <v>5535</v>
      </c>
      <c r="F27" s="40">
        <f>E27/1000</f>
        <v>5.5350000000000001</v>
      </c>
      <c r="G27" s="22" t="s">
        <v>107</v>
      </c>
      <c r="H27" s="14"/>
      <c r="I27" s="67"/>
      <c r="J27" s="22" t="s">
        <v>107</v>
      </c>
      <c r="K27" s="32"/>
      <c r="L27" s="33"/>
      <c r="M27" s="33"/>
      <c r="N27" s="33"/>
      <c r="O27" s="34"/>
      <c r="P27" s="34"/>
      <c r="Q27" s="33"/>
      <c r="R27" s="34"/>
      <c r="S27" s="34"/>
      <c r="T27" s="34"/>
      <c r="U27" s="34"/>
      <c r="V27" s="34"/>
      <c r="W27" s="34"/>
      <c r="X27" s="34"/>
      <c r="Y27" s="35"/>
      <c r="Z27" s="4"/>
      <c r="AA27" s="4"/>
      <c r="AB27" s="36"/>
    </row>
    <row r="28" spans="1:28" s="3" customFormat="1" ht="22.5" customHeight="1" x14ac:dyDescent="0.2">
      <c r="A28" s="11" t="s">
        <v>12</v>
      </c>
      <c r="B28" s="41" t="s">
        <v>121</v>
      </c>
      <c r="C28" s="42"/>
      <c r="D28" s="43"/>
      <c r="E28" s="37"/>
      <c r="F28" s="62"/>
      <c r="G28" s="37" t="s">
        <v>107</v>
      </c>
      <c r="H28" s="38"/>
      <c r="I28" s="68"/>
      <c r="J28" s="37"/>
      <c r="K28" s="32"/>
      <c r="L28" s="33"/>
      <c r="M28" s="33"/>
      <c r="N28" s="33"/>
      <c r="O28" s="34"/>
      <c r="P28" s="34"/>
      <c r="Q28" s="33"/>
      <c r="R28" s="34"/>
      <c r="S28" s="34"/>
      <c r="T28" s="34"/>
      <c r="U28" s="34"/>
      <c r="V28" s="34"/>
      <c r="W28" s="34"/>
      <c r="X28" s="34"/>
      <c r="Y28" s="35"/>
      <c r="Z28" s="4"/>
      <c r="AA28" s="4"/>
      <c r="AB28" s="36"/>
    </row>
    <row r="29" spans="1:28" s="3" customFormat="1" ht="22.5" customHeight="1" x14ac:dyDescent="0.2">
      <c r="A29" s="11">
        <v>1</v>
      </c>
      <c r="B29" s="41" t="s">
        <v>161</v>
      </c>
      <c r="C29" s="42"/>
      <c r="D29" s="43"/>
      <c r="E29" s="37"/>
      <c r="F29" s="62"/>
      <c r="G29" s="37"/>
      <c r="H29" s="38"/>
      <c r="I29" s="68"/>
      <c r="J29" s="37"/>
      <c r="K29" s="32"/>
      <c r="L29" s="33"/>
      <c r="M29" s="33"/>
      <c r="N29" s="33"/>
      <c r="O29" s="34"/>
      <c r="P29" s="34"/>
      <c r="Q29" s="33"/>
      <c r="R29" s="34"/>
      <c r="S29" s="34"/>
      <c r="T29" s="34"/>
      <c r="U29" s="34"/>
      <c r="V29" s="34"/>
      <c r="W29" s="34"/>
      <c r="X29" s="34"/>
      <c r="Y29" s="35"/>
      <c r="Z29" s="4"/>
      <c r="AA29" s="4"/>
      <c r="AB29" s="36"/>
    </row>
    <row r="30" spans="1:28" s="3" customFormat="1" ht="27" customHeight="1" x14ac:dyDescent="0.2">
      <c r="A30" s="9" t="s">
        <v>173</v>
      </c>
      <c r="B30" s="10" t="s">
        <v>69</v>
      </c>
      <c r="C30" s="18">
        <v>19.64</v>
      </c>
      <c r="D30" s="22">
        <f t="shared" ref="D30:D50" si="2">C30/50</f>
        <v>0.39280000000000004</v>
      </c>
      <c r="E30" s="23">
        <v>7256</v>
      </c>
      <c r="F30" s="22">
        <f>E30/2250</f>
        <v>3.2248888888888887</v>
      </c>
      <c r="G30" s="22" t="s">
        <v>107</v>
      </c>
      <c r="H30" s="14"/>
      <c r="I30" s="66" t="s">
        <v>165</v>
      </c>
      <c r="J30" s="22" t="s">
        <v>107</v>
      </c>
      <c r="K30" s="32"/>
      <c r="L30" s="33"/>
      <c r="M30" s="33"/>
      <c r="N30" s="33"/>
      <c r="O30" s="34"/>
      <c r="P30" s="34"/>
      <c r="Q30" s="33"/>
      <c r="R30" s="34"/>
      <c r="S30" s="34"/>
      <c r="T30" s="34"/>
      <c r="U30" s="34"/>
      <c r="V30" s="34"/>
      <c r="W30" s="34"/>
      <c r="X30" s="34"/>
      <c r="Y30" s="35"/>
      <c r="Z30" s="4"/>
      <c r="AA30" s="4"/>
      <c r="AB30" s="36"/>
    </row>
    <row r="31" spans="1:28" s="3" customFormat="1" ht="28.5" customHeight="1" x14ac:dyDescent="0.2">
      <c r="A31" s="9" t="s">
        <v>174</v>
      </c>
      <c r="B31" s="10" t="s">
        <v>70</v>
      </c>
      <c r="C31" s="18">
        <v>22.2</v>
      </c>
      <c r="D31" s="22">
        <f t="shared" si="2"/>
        <v>0.44400000000000001</v>
      </c>
      <c r="E31" s="23">
        <v>5819</v>
      </c>
      <c r="F31" s="22">
        <f>E31/1750</f>
        <v>3.3251428571428572</v>
      </c>
      <c r="G31" s="22" t="s">
        <v>107</v>
      </c>
      <c r="H31" s="14"/>
      <c r="I31" s="66" t="s">
        <v>165</v>
      </c>
      <c r="J31" s="22" t="s">
        <v>107</v>
      </c>
      <c r="K31" s="32"/>
      <c r="L31" s="33"/>
      <c r="M31" s="33"/>
      <c r="N31" s="33"/>
      <c r="O31" s="34"/>
      <c r="P31" s="34"/>
      <c r="Q31" s="33"/>
      <c r="R31" s="34"/>
      <c r="S31" s="34"/>
      <c r="T31" s="34"/>
      <c r="U31" s="34"/>
      <c r="V31" s="34"/>
      <c r="W31" s="34"/>
      <c r="X31" s="34"/>
      <c r="Y31" s="35"/>
      <c r="Z31" s="4"/>
      <c r="AA31" s="4"/>
      <c r="AB31" s="36"/>
    </row>
    <row r="32" spans="1:28" s="3" customFormat="1" ht="31.5" customHeight="1" x14ac:dyDescent="0.2">
      <c r="A32" s="9" t="s">
        <v>180</v>
      </c>
      <c r="B32" s="10" t="s">
        <v>71</v>
      </c>
      <c r="C32" s="18">
        <v>26.35</v>
      </c>
      <c r="D32" s="22">
        <f t="shared" si="2"/>
        <v>0.52700000000000002</v>
      </c>
      <c r="E32" s="23">
        <v>4687</v>
      </c>
      <c r="F32" s="22">
        <f>E32/1250</f>
        <v>3.7496</v>
      </c>
      <c r="G32" s="22" t="s">
        <v>107</v>
      </c>
      <c r="H32" s="14"/>
      <c r="I32" s="66" t="s">
        <v>163</v>
      </c>
      <c r="J32" s="22" t="s">
        <v>107</v>
      </c>
      <c r="K32" s="32"/>
      <c r="L32" s="33"/>
      <c r="M32" s="33"/>
      <c r="N32" s="33"/>
      <c r="O32" s="34"/>
      <c r="P32" s="34"/>
      <c r="Q32" s="33"/>
      <c r="R32" s="34"/>
      <c r="S32" s="34"/>
      <c r="T32" s="34"/>
      <c r="U32" s="34"/>
      <c r="V32" s="34"/>
      <c r="W32" s="34"/>
      <c r="X32" s="34"/>
      <c r="Y32" s="35"/>
      <c r="Z32" s="4"/>
      <c r="AA32" s="4"/>
      <c r="AB32" s="36"/>
    </row>
    <row r="33" spans="1:28" s="3" customFormat="1" ht="25.5" customHeight="1" x14ac:dyDescent="0.2">
      <c r="A33" s="9" t="s">
        <v>181</v>
      </c>
      <c r="B33" s="10" t="s">
        <v>72</v>
      </c>
      <c r="C33" s="18">
        <v>113.81</v>
      </c>
      <c r="D33" s="22">
        <f t="shared" si="2"/>
        <v>2.2762000000000002</v>
      </c>
      <c r="E33" s="23">
        <v>1988</v>
      </c>
      <c r="F33" s="22">
        <f>E33/1000</f>
        <v>1.988</v>
      </c>
      <c r="G33" s="22" t="s">
        <v>107</v>
      </c>
      <c r="H33" s="14"/>
      <c r="I33" s="66" t="s">
        <v>165</v>
      </c>
      <c r="J33" s="22" t="s">
        <v>107</v>
      </c>
      <c r="K33" s="32"/>
      <c r="L33" s="33"/>
      <c r="M33" s="33"/>
      <c r="N33" s="33"/>
      <c r="O33" s="34"/>
      <c r="P33" s="34"/>
      <c r="Q33" s="33"/>
      <c r="R33" s="34"/>
      <c r="S33" s="34"/>
      <c r="T33" s="34"/>
      <c r="U33" s="34"/>
      <c r="V33" s="34"/>
      <c r="W33" s="34"/>
      <c r="X33" s="34"/>
      <c r="Y33" s="35"/>
      <c r="Z33" s="4"/>
      <c r="AA33" s="4"/>
      <c r="AB33" s="36"/>
    </row>
    <row r="34" spans="1:28" s="3" customFormat="1" ht="27" customHeight="1" x14ac:dyDescent="0.2">
      <c r="A34" s="9" t="s">
        <v>182</v>
      </c>
      <c r="B34" s="10" t="s">
        <v>73</v>
      </c>
      <c r="C34" s="18">
        <v>35.35</v>
      </c>
      <c r="D34" s="22">
        <f t="shared" si="2"/>
        <v>0.70700000000000007</v>
      </c>
      <c r="E34" s="23">
        <v>7449</v>
      </c>
      <c r="F34" s="22">
        <f>E34/1750</f>
        <v>4.2565714285714282</v>
      </c>
      <c r="G34" s="22" t="s">
        <v>107</v>
      </c>
      <c r="H34" s="14"/>
      <c r="I34" s="66" t="s">
        <v>165</v>
      </c>
      <c r="J34" s="22" t="s">
        <v>107</v>
      </c>
      <c r="L34" s="33"/>
      <c r="M34" s="33"/>
      <c r="N34" s="33"/>
      <c r="O34" s="34"/>
      <c r="P34" s="34"/>
      <c r="Q34" s="33"/>
      <c r="R34" s="34"/>
      <c r="S34" s="34"/>
      <c r="T34" s="34"/>
      <c r="U34" s="34"/>
      <c r="V34" s="34"/>
      <c r="W34" s="34"/>
      <c r="X34" s="34"/>
      <c r="Y34" s="35"/>
      <c r="Z34" s="4"/>
      <c r="AA34" s="4"/>
      <c r="AB34" s="36"/>
    </row>
    <row r="35" spans="1:28" s="3" customFormat="1" ht="55.5" customHeight="1" x14ac:dyDescent="0.2">
      <c r="A35" s="9" t="s">
        <v>183</v>
      </c>
      <c r="B35" s="10" t="s">
        <v>75</v>
      </c>
      <c r="C35" s="18">
        <v>73.459999999999994</v>
      </c>
      <c r="D35" s="22">
        <f t="shared" si="2"/>
        <v>1.4691999999999998</v>
      </c>
      <c r="E35" s="23">
        <v>4186</v>
      </c>
      <c r="F35" s="22">
        <f t="shared" ref="F35:F42" si="3">E35/1000</f>
        <v>4.1859999999999999</v>
      </c>
      <c r="G35" s="22" t="s">
        <v>107</v>
      </c>
      <c r="H35" s="14"/>
      <c r="I35" s="66" t="s">
        <v>166</v>
      </c>
      <c r="J35" s="22" t="s">
        <v>107</v>
      </c>
      <c r="L35" s="33"/>
      <c r="M35" s="33"/>
      <c r="N35" s="33"/>
      <c r="O35" s="34"/>
      <c r="P35" s="34"/>
      <c r="Q35" s="33"/>
      <c r="R35" s="34"/>
      <c r="S35" s="34"/>
      <c r="T35" s="34"/>
      <c r="U35" s="34"/>
      <c r="V35" s="34"/>
      <c r="W35" s="34"/>
      <c r="X35" s="34"/>
      <c r="Y35" s="35"/>
      <c r="Z35" s="4"/>
      <c r="AA35" s="4"/>
      <c r="AB35" s="36"/>
    </row>
    <row r="36" spans="1:28" s="3" customFormat="1" ht="27" customHeight="1" x14ac:dyDescent="0.2">
      <c r="A36" s="9" t="s">
        <v>184</v>
      </c>
      <c r="B36" s="10" t="s">
        <v>76</v>
      </c>
      <c r="C36" s="18">
        <v>159.52000000000001</v>
      </c>
      <c r="D36" s="22">
        <f t="shared" si="2"/>
        <v>3.1904000000000003</v>
      </c>
      <c r="E36" s="23">
        <v>2572</v>
      </c>
      <c r="F36" s="22">
        <f t="shared" si="3"/>
        <v>2.5720000000000001</v>
      </c>
      <c r="G36" s="22" t="s">
        <v>107</v>
      </c>
      <c r="H36" s="14"/>
      <c r="I36" s="66" t="s">
        <v>165</v>
      </c>
      <c r="J36" s="22" t="s">
        <v>107</v>
      </c>
      <c r="L36" s="33"/>
      <c r="M36" s="33"/>
      <c r="N36" s="33"/>
      <c r="O36" s="34"/>
      <c r="P36" s="34"/>
      <c r="Q36" s="33"/>
      <c r="R36" s="34"/>
      <c r="S36" s="34"/>
      <c r="T36" s="34"/>
      <c r="U36" s="34"/>
      <c r="V36" s="34"/>
      <c r="W36" s="34"/>
      <c r="X36" s="34"/>
      <c r="Y36" s="35"/>
      <c r="Z36" s="4"/>
      <c r="AA36" s="4"/>
      <c r="AB36" s="36"/>
    </row>
    <row r="37" spans="1:28" s="3" customFormat="1" ht="27" customHeight="1" x14ac:dyDescent="0.2">
      <c r="A37" s="9" t="s">
        <v>185</v>
      </c>
      <c r="B37" s="10" t="s">
        <v>77</v>
      </c>
      <c r="C37" s="18">
        <v>158.83000000000001</v>
      </c>
      <c r="D37" s="22">
        <f t="shared" si="2"/>
        <v>3.1766000000000001</v>
      </c>
      <c r="E37" s="23">
        <v>4610</v>
      </c>
      <c r="F37" s="22">
        <f t="shared" si="3"/>
        <v>4.6100000000000003</v>
      </c>
      <c r="G37" s="22" t="s">
        <v>107</v>
      </c>
      <c r="H37" s="14"/>
      <c r="I37" s="66" t="s">
        <v>165</v>
      </c>
      <c r="J37" s="22" t="s">
        <v>107</v>
      </c>
      <c r="L37" s="33"/>
      <c r="M37" s="33"/>
      <c r="N37" s="33"/>
      <c r="O37" s="34"/>
      <c r="P37" s="34"/>
      <c r="Q37" s="33"/>
      <c r="R37" s="34"/>
      <c r="S37" s="34"/>
      <c r="T37" s="34"/>
      <c r="U37" s="34"/>
      <c r="V37" s="34"/>
      <c r="W37" s="34"/>
      <c r="X37" s="34"/>
      <c r="Y37" s="35"/>
      <c r="Z37" s="4"/>
      <c r="AA37" s="4"/>
      <c r="AB37" s="36"/>
    </row>
    <row r="38" spans="1:28" s="3" customFormat="1" ht="27" customHeight="1" x14ac:dyDescent="0.2">
      <c r="A38" s="9" t="s">
        <v>186</v>
      </c>
      <c r="B38" s="10" t="s">
        <v>78</v>
      </c>
      <c r="C38" s="18">
        <v>142.6</v>
      </c>
      <c r="D38" s="22">
        <f t="shared" si="2"/>
        <v>2.8519999999999999</v>
      </c>
      <c r="E38" s="23">
        <v>4799</v>
      </c>
      <c r="F38" s="22">
        <f t="shared" si="3"/>
        <v>4.7990000000000004</v>
      </c>
      <c r="G38" s="22" t="s">
        <v>107</v>
      </c>
      <c r="H38" s="14"/>
      <c r="I38" s="66" t="s">
        <v>165</v>
      </c>
      <c r="J38" s="22" t="s">
        <v>107</v>
      </c>
      <c r="L38" s="33"/>
      <c r="M38" s="33"/>
      <c r="N38" s="33"/>
      <c r="O38" s="34"/>
      <c r="P38" s="34"/>
      <c r="Q38" s="33"/>
      <c r="R38" s="34"/>
      <c r="S38" s="34"/>
      <c r="T38" s="34"/>
      <c r="U38" s="34"/>
      <c r="V38" s="34"/>
      <c r="W38" s="34"/>
      <c r="X38" s="34"/>
      <c r="Y38" s="35"/>
      <c r="Z38" s="4"/>
      <c r="AA38" s="4"/>
      <c r="AB38" s="36"/>
    </row>
    <row r="39" spans="1:28" s="3" customFormat="1" ht="27" customHeight="1" x14ac:dyDescent="0.2">
      <c r="A39" s="9" t="s">
        <v>187</v>
      </c>
      <c r="B39" s="10" t="s">
        <v>79</v>
      </c>
      <c r="C39" s="18">
        <v>89.09</v>
      </c>
      <c r="D39" s="22">
        <f t="shared" si="2"/>
        <v>1.7818000000000001</v>
      </c>
      <c r="E39" s="23">
        <v>1355</v>
      </c>
      <c r="F39" s="22">
        <f t="shared" si="3"/>
        <v>1.355</v>
      </c>
      <c r="G39" s="22" t="s">
        <v>107</v>
      </c>
      <c r="H39" s="14"/>
      <c r="I39" s="66" t="s">
        <v>165</v>
      </c>
      <c r="J39" s="22" t="s">
        <v>107</v>
      </c>
      <c r="L39" s="33"/>
      <c r="M39" s="33"/>
      <c r="N39" s="33"/>
      <c r="O39" s="34"/>
      <c r="P39" s="34"/>
      <c r="Q39" s="33"/>
      <c r="R39" s="34"/>
      <c r="S39" s="34"/>
      <c r="T39" s="34"/>
      <c r="U39" s="34"/>
      <c r="V39" s="34"/>
      <c r="W39" s="34"/>
      <c r="X39" s="34"/>
      <c r="Y39" s="35"/>
      <c r="Z39" s="4"/>
      <c r="AA39" s="4"/>
      <c r="AB39" s="36"/>
    </row>
    <row r="40" spans="1:28" s="3" customFormat="1" ht="27" customHeight="1" x14ac:dyDescent="0.2">
      <c r="A40" s="9" t="s">
        <v>222</v>
      </c>
      <c r="B40" s="10" t="s">
        <v>80</v>
      </c>
      <c r="C40" s="18">
        <v>128.84</v>
      </c>
      <c r="D40" s="22">
        <f t="shared" si="2"/>
        <v>2.5768</v>
      </c>
      <c r="E40" s="23">
        <v>5375</v>
      </c>
      <c r="F40" s="22">
        <f t="shared" si="3"/>
        <v>5.375</v>
      </c>
      <c r="G40" s="22" t="s">
        <v>107</v>
      </c>
      <c r="H40" s="14"/>
      <c r="I40" s="66" t="s">
        <v>163</v>
      </c>
      <c r="J40" s="22"/>
      <c r="L40" s="33"/>
      <c r="M40" s="33"/>
      <c r="N40" s="33"/>
      <c r="O40" s="34"/>
      <c r="P40" s="34"/>
      <c r="Q40" s="33"/>
      <c r="R40" s="34"/>
      <c r="S40" s="34"/>
      <c r="T40" s="34"/>
      <c r="U40" s="34"/>
      <c r="V40" s="34"/>
      <c r="W40" s="34"/>
      <c r="X40" s="34"/>
      <c r="Y40" s="35"/>
      <c r="Z40" s="4"/>
      <c r="AA40" s="4"/>
      <c r="AB40" s="36"/>
    </row>
    <row r="41" spans="1:28" s="3" customFormat="1" ht="27" customHeight="1" x14ac:dyDescent="0.2">
      <c r="A41" s="9" t="s">
        <v>223</v>
      </c>
      <c r="B41" s="10" t="s">
        <v>81</v>
      </c>
      <c r="C41" s="18">
        <v>144.66999999999999</v>
      </c>
      <c r="D41" s="22">
        <f t="shared" si="2"/>
        <v>2.8933999999999997</v>
      </c>
      <c r="E41" s="23">
        <v>2471</v>
      </c>
      <c r="F41" s="22">
        <f t="shared" si="3"/>
        <v>2.4710000000000001</v>
      </c>
      <c r="G41" s="22" t="s">
        <v>107</v>
      </c>
      <c r="H41" s="14"/>
      <c r="I41" s="66" t="s">
        <v>165</v>
      </c>
      <c r="J41" s="22" t="s">
        <v>107</v>
      </c>
      <c r="L41" s="33"/>
      <c r="M41" s="33"/>
      <c r="N41" s="33"/>
      <c r="O41" s="34"/>
      <c r="P41" s="34"/>
      <c r="Q41" s="33"/>
      <c r="R41" s="34"/>
      <c r="S41" s="34"/>
      <c r="T41" s="34"/>
      <c r="U41" s="34"/>
      <c r="V41" s="34"/>
      <c r="W41" s="34"/>
      <c r="X41" s="34"/>
      <c r="Y41" s="35"/>
      <c r="Z41" s="4"/>
      <c r="AA41" s="4"/>
      <c r="AB41" s="36"/>
    </row>
    <row r="42" spans="1:28" s="3" customFormat="1" ht="22.5" customHeight="1" x14ac:dyDescent="0.2">
      <c r="A42" s="9" t="s">
        <v>224</v>
      </c>
      <c r="B42" s="10" t="s">
        <v>83</v>
      </c>
      <c r="C42" s="18">
        <v>73.55</v>
      </c>
      <c r="D42" s="22">
        <f t="shared" si="2"/>
        <v>1.4709999999999999</v>
      </c>
      <c r="E42" s="23">
        <v>3093</v>
      </c>
      <c r="F42" s="22">
        <f t="shared" si="3"/>
        <v>3.093</v>
      </c>
      <c r="G42" s="22" t="s">
        <v>107</v>
      </c>
      <c r="H42" s="14"/>
      <c r="I42" s="67"/>
      <c r="J42" s="22" t="s">
        <v>107</v>
      </c>
      <c r="K42" s="32"/>
    </row>
    <row r="43" spans="1:28" s="3" customFormat="1" ht="22.5" customHeight="1" x14ac:dyDescent="0.2">
      <c r="A43" s="9" t="s">
        <v>225</v>
      </c>
      <c r="B43" s="10" t="s">
        <v>85</v>
      </c>
      <c r="C43" s="18">
        <v>42.31</v>
      </c>
      <c r="D43" s="22">
        <f t="shared" si="2"/>
        <v>0.84620000000000006</v>
      </c>
      <c r="E43" s="23">
        <v>6195</v>
      </c>
      <c r="F43" s="22">
        <f>E43/2250</f>
        <v>2.7533333333333334</v>
      </c>
      <c r="G43" s="22" t="s">
        <v>107</v>
      </c>
      <c r="H43" s="14"/>
      <c r="I43" s="67"/>
      <c r="J43" s="22" t="s">
        <v>107</v>
      </c>
    </row>
    <row r="44" spans="1:28" s="3" customFormat="1" ht="22.5" customHeight="1" x14ac:dyDescent="0.2">
      <c r="A44" s="9" t="s">
        <v>226</v>
      </c>
      <c r="B44" s="10" t="s">
        <v>86</v>
      </c>
      <c r="C44" s="18">
        <v>48.64</v>
      </c>
      <c r="D44" s="22">
        <f t="shared" si="2"/>
        <v>0.9728</v>
      </c>
      <c r="E44" s="23">
        <v>3912</v>
      </c>
      <c r="F44" s="22">
        <f>E44/1500</f>
        <v>2.6080000000000001</v>
      </c>
      <c r="G44" s="22" t="s">
        <v>107</v>
      </c>
      <c r="H44" s="14"/>
      <c r="I44" s="67"/>
      <c r="J44" s="22" t="s">
        <v>107</v>
      </c>
    </row>
    <row r="45" spans="1:28" s="3" customFormat="1" ht="22.5" customHeight="1" x14ac:dyDescent="0.2">
      <c r="A45" s="9" t="s">
        <v>227</v>
      </c>
      <c r="B45" s="10" t="s">
        <v>88</v>
      </c>
      <c r="C45" s="18">
        <v>19.79</v>
      </c>
      <c r="D45" s="22">
        <f t="shared" si="2"/>
        <v>0.39579999999999999</v>
      </c>
      <c r="E45" s="23">
        <v>8186</v>
      </c>
      <c r="F45" s="22">
        <f>E45/1750</f>
        <v>4.6777142857142859</v>
      </c>
      <c r="G45" s="22" t="s">
        <v>107</v>
      </c>
      <c r="H45" s="14"/>
      <c r="I45" s="67"/>
      <c r="J45" s="22" t="s">
        <v>107</v>
      </c>
    </row>
    <row r="46" spans="1:28" s="3" customFormat="1" ht="22.5" customHeight="1" x14ac:dyDescent="0.2">
      <c r="A46" s="9" t="s">
        <v>228</v>
      </c>
      <c r="B46" s="10" t="s">
        <v>89</v>
      </c>
      <c r="C46" s="18">
        <v>21.25</v>
      </c>
      <c r="D46" s="22">
        <f t="shared" si="2"/>
        <v>0.42499999999999999</v>
      </c>
      <c r="E46" s="23">
        <v>6156</v>
      </c>
      <c r="F46" s="22">
        <f>E46/1750</f>
        <v>3.5177142857142858</v>
      </c>
      <c r="G46" s="22" t="s">
        <v>107</v>
      </c>
      <c r="H46" s="14"/>
      <c r="I46" s="67"/>
      <c r="J46" s="22" t="s">
        <v>107</v>
      </c>
      <c r="K46" s="32"/>
    </row>
    <row r="47" spans="1:28" s="3" customFormat="1" ht="22.5" customHeight="1" x14ac:dyDescent="0.2">
      <c r="A47" s="9" t="s">
        <v>229</v>
      </c>
      <c r="B47" s="10" t="s">
        <v>90</v>
      </c>
      <c r="C47" s="18">
        <v>19.41</v>
      </c>
      <c r="D47" s="22">
        <f t="shared" si="2"/>
        <v>0.38819999999999999</v>
      </c>
      <c r="E47" s="23">
        <v>7040</v>
      </c>
      <c r="F47" s="22">
        <f>E47/1000</f>
        <v>7.04</v>
      </c>
      <c r="G47" s="22" t="s">
        <v>107</v>
      </c>
      <c r="H47" s="14"/>
      <c r="I47" s="67"/>
      <c r="J47" s="22" t="s">
        <v>107</v>
      </c>
      <c r="K47" s="32"/>
    </row>
    <row r="48" spans="1:28" s="3" customFormat="1" ht="22.5" customHeight="1" x14ac:dyDescent="0.2">
      <c r="A48" s="63" t="s">
        <v>230</v>
      </c>
      <c r="B48" s="10" t="s">
        <v>91</v>
      </c>
      <c r="C48" s="18">
        <v>24.46</v>
      </c>
      <c r="D48" s="22">
        <f t="shared" si="2"/>
        <v>0.48920000000000002</v>
      </c>
      <c r="E48" s="23">
        <v>5263</v>
      </c>
      <c r="F48" s="22">
        <f>E48/1250</f>
        <v>4.2103999999999999</v>
      </c>
      <c r="G48" s="22" t="s">
        <v>107</v>
      </c>
      <c r="H48" s="14"/>
      <c r="I48" s="67"/>
      <c r="J48" s="22" t="s">
        <v>107</v>
      </c>
      <c r="K48" s="32"/>
    </row>
    <row r="49" spans="1:11" s="3" customFormat="1" ht="22.5" customHeight="1" x14ac:dyDescent="0.2">
      <c r="A49" s="9" t="s">
        <v>231</v>
      </c>
      <c r="B49" s="10" t="s">
        <v>92</v>
      </c>
      <c r="C49" s="18">
        <v>19.11</v>
      </c>
      <c r="D49" s="22">
        <f t="shared" si="2"/>
        <v>0.38219999999999998</v>
      </c>
      <c r="E49" s="23">
        <v>9398</v>
      </c>
      <c r="F49" s="22">
        <f>E49/1750</f>
        <v>5.3702857142857141</v>
      </c>
      <c r="G49" s="22" t="s">
        <v>107</v>
      </c>
      <c r="H49" s="14"/>
      <c r="I49" s="67"/>
      <c r="J49" s="22" t="s">
        <v>107</v>
      </c>
      <c r="K49" s="32"/>
    </row>
    <row r="50" spans="1:11" s="3" customFormat="1" ht="22.5" customHeight="1" x14ac:dyDescent="0.2">
      <c r="A50" s="9" t="s">
        <v>232</v>
      </c>
      <c r="B50" s="10" t="s">
        <v>93</v>
      </c>
      <c r="C50" s="18">
        <v>13.38</v>
      </c>
      <c r="D50" s="22">
        <f t="shared" si="2"/>
        <v>0.2676</v>
      </c>
      <c r="E50" s="23">
        <v>8383</v>
      </c>
      <c r="F50" s="22">
        <f>E50/2250</f>
        <v>3.7257777777777776</v>
      </c>
      <c r="G50" s="22" t="s">
        <v>107</v>
      </c>
      <c r="H50" s="14"/>
      <c r="I50" s="67"/>
      <c r="J50" s="22" t="s">
        <v>107</v>
      </c>
      <c r="K50" s="32"/>
    </row>
    <row r="51" spans="1:11" s="3" customFormat="1" ht="22.5" customHeight="1" x14ac:dyDescent="0.2">
      <c r="A51" s="11" t="s">
        <v>108</v>
      </c>
      <c r="B51" s="12" t="s">
        <v>122</v>
      </c>
      <c r="C51" s="42"/>
      <c r="D51" s="43"/>
      <c r="E51" s="37"/>
      <c r="F51" s="62"/>
      <c r="G51" s="37" t="s">
        <v>107</v>
      </c>
      <c r="H51" s="38"/>
      <c r="I51" s="68"/>
      <c r="J51" s="37"/>
      <c r="K51" s="32"/>
    </row>
    <row r="52" spans="1:11" s="3" customFormat="1" ht="22.5" customHeight="1" x14ac:dyDescent="0.2">
      <c r="A52" s="11">
        <v>1</v>
      </c>
      <c r="B52" s="12" t="s">
        <v>164</v>
      </c>
      <c r="C52" s="42"/>
      <c r="D52" s="43"/>
      <c r="E52" s="37"/>
      <c r="F52" s="62"/>
      <c r="G52" s="37"/>
      <c r="H52" s="38"/>
      <c r="I52" s="68"/>
      <c r="J52" s="37"/>
      <c r="K52" s="32"/>
    </row>
    <row r="53" spans="1:11" s="3" customFormat="1" ht="28.5" customHeight="1" x14ac:dyDescent="0.2">
      <c r="A53" s="9" t="s">
        <v>173</v>
      </c>
      <c r="B53" s="10" t="s">
        <v>94</v>
      </c>
      <c r="C53" s="18">
        <v>17.22</v>
      </c>
      <c r="D53" s="22">
        <f>C53/14</f>
        <v>1.23</v>
      </c>
      <c r="E53" s="23">
        <v>8221</v>
      </c>
      <c r="F53" s="22">
        <f>E53/4000</f>
        <v>2.05525</v>
      </c>
      <c r="G53" s="22" t="s">
        <v>107</v>
      </c>
      <c r="H53" s="14"/>
      <c r="I53" s="66" t="s">
        <v>163</v>
      </c>
      <c r="J53" s="22" t="s">
        <v>107</v>
      </c>
      <c r="K53" s="32"/>
    </row>
    <row r="54" spans="1:11" s="3" customFormat="1" ht="21.75" customHeight="1" x14ac:dyDescent="0.2">
      <c r="A54" s="11">
        <v>2</v>
      </c>
      <c r="B54" s="12" t="s">
        <v>161</v>
      </c>
      <c r="C54" s="18"/>
      <c r="D54" s="22"/>
      <c r="E54" s="23"/>
      <c r="F54" s="22"/>
      <c r="G54" s="22"/>
      <c r="H54" s="14"/>
      <c r="I54" s="66"/>
      <c r="J54" s="22"/>
      <c r="K54" s="32"/>
    </row>
    <row r="55" spans="1:11" s="3" customFormat="1" ht="22.5" customHeight="1" x14ac:dyDescent="0.2">
      <c r="A55" s="9" t="s">
        <v>175</v>
      </c>
      <c r="B55" s="10" t="s">
        <v>13</v>
      </c>
      <c r="C55" s="44">
        <v>88.16</v>
      </c>
      <c r="D55" s="22">
        <f>C55/50</f>
        <v>1.7631999999999999</v>
      </c>
      <c r="E55" s="23">
        <v>6781</v>
      </c>
      <c r="F55" s="22">
        <f>E55/1000</f>
        <v>6.7809999999999997</v>
      </c>
      <c r="G55" s="22" t="s">
        <v>107</v>
      </c>
      <c r="H55" s="14"/>
      <c r="I55" s="67"/>
      <c r="J55" s="22" t="s">
        <v>107</v>
      </c>
      <c r="K55" s="32"/>
    </row>
    <row r="56" spans="1:11" s="3" customFormat="1" ht="22.5" customHeight="1" x14ac:dyDescent="0.2">
      <c r="A56" s="9" t="s">
        <v>176</v>
      </c>
      <c r="B56" s="10" t="s">
        <v>14</v>
      </c>
      <c r="C56" s="44">
        <v>38.11</v>
      </c>
      <c r="D56" s="22">
        <f>C56/50</f>
        <v>0.76219999999999999</v>
      </c>
      <c r="E56" s="23">
        <v>3932</v>
      </c>
      <c r="F56" s="22">
        <f t="shared" ref="F56:F72" si="4">E56/1000</f>
        <v>3.9319999999999999</v>
      </c>
      <c r="G56" s="22" t="s">
        <v>107</v>
      </c>
      <c r="H56" s="14"/>
      <c r="I56" s="67"/>
      <c r="J56" s="22" t="s">
        <v>107</v>
      </c>
    </row>
    <row r="57" spans="1:11" s="3" customFormat="1" ht="22.5" customHeight="1" x14ac:dyDescent="0.2">
      <c r="A57" s="9" t="s">
        <v>177</v>
      </c>
      <c r="B57" s="10" t="s">
        <v>15</v>
      </c>
      <c r="C57" s="18">
        <v>42.41</v>
      </c>
      <c r="D57" s="22">
        <f>C57/50</f>
        <v>0.84819999999999995</v>
      </c>
      <c r="E57" s="23">
        <v>4264</v>
      </c>
      <c r="F57" s="22">
        <f t="shared" si="4"/>
        <v>4.2640000000000002</v>
      </c>
      <c r="G57" s="22" t="s">
        <v>107</v>
      </c>
      <c r="H57" s="14"/>
      <c r="I57" s="67"/>
      <c r="J57" s="22" t="s">
        <v>107</v>
      </c>
      <c r="K57" s="32"/>
    </row>
    <row r="58" spans="1:11" s="3" customFormat="1" ht="22.5" customHeight="1" x14ac:dyDescent="0.2">
      <c r="A58" s="9" t="s">
        <v>218</v>
      </c>
      <c r="B58" s="10" t="s">
        <v>16</v>
      </c>
      <c r="C58" s="45">
        <v>37.549999999999997</v>
      </c>
      <c r="D58" s="22">
        <f>C58/50</f>
        <v>0.75099999999999989</v>
      </c>
      <c r="E58" s="23">
        <v>2936</v>
      </c>
      <c r="F58" s="22">
        <f t="shared" si="4"/>
        <v>2.9359999999999999</v>
      </c>
      <c r="G58" s="22" t="s">
        <v>107</v>
      </c>
      <c r="H58" s="14"/>
      <c r="I58" s="67"/>
      <c r="J58" s="22" t="s">
        <v>107</v>
      </c>
    </row>
    <row r="59" spans="1:11" s="3" customFormat="1" ht="22.5" customHeight="1" x14ac:dyDescent="0.2">
      <c r="A59" s="9" t="s">
        <v>219</v>
      </c>
      <c r="B59" s="10" t="s">
        <v>17</v>
      </c>
      <c r="C59" s="45">
        <v>107.02</v>
      </c>
      <c r="D59" s="22">
        <f t="shared" ref="D59:D72" si="5">C59/50</f>
        <v>2.1404000000000001</v>
      </c>
      <c r="E59" s="23">
        <v>4373</v>
      </c>
      <c r="F59" s="22">
        <f t="shared" si="4"/>
        <v>4.3730000000000002</v>
      </c>
      <c r="G59" s="22" t="s">
        <v>107</v>
      </c>
      <c r="H59" s="14"/>
      <c r="I59" s="67"/>
      <c r="J59" s="22" t="s">
        <v>107</v>
      </c>
    </row>
    <row r="60" spans="1:11" s="3" customFormat="1" ht="26.25" customHeight="1" x14ac:dyDescent="0.2">
      <c r="A60" s="9" t="s">
        <v>220</v>
      </c>
      <c r="B60" s="10" t="s">
        <v>18</v>
      </c>
      <c r="C60" s="45">
        <v>88.9</v>
      </c>
      <c r="D60" s="22">
        <f t="shared" si="5"/>
        <v>1.778</v>
      </c>
      <c r="E60" s="23">
        <v>6236</v>
      </c>
      <c r="F60" s="22">
        <f t="shared" si="4"/>
        <v>6.2359999999999998</v>
      </c>
      <c r="G60" s="22" t="s">
        <v>107</v>
      </c>
      <c r="H60" s="14"/>
      <c r="I60" s="67"/>
      <c r="J60" s="22" t="s">
        <v>107</v>
      </c>
    </row>
    <row r="61" spans="1:11" s="3" customFormat="1" ht="22.5" customHeight="1" x14ac:dyDescent="0.2">
      <c r="A61" s="9" t="s">
        <v>221</v>
      </c>
      <c r="B61" s="10" t="s">
        <v>19</v>
      </c>
      <c r="C61" s="18">
        <v>121.54</v>
      </c>
      <c r="D61" s="22">
        <f t="shared" si="5"/>
        <v>2.4308000000000001</v>
      </c>
      <c r="E61" s="23">
        <v>3874</v>
      </c>
      <c r="F61" s="22">
        <f t="shared" si="4"/>
        <v>3.8740000000000001</v>
      </c>
      <c r="G61" s="22" t="s">
        <v>107</v>
      </c>
      <c r="H61" s="14"/>
      <c r="I61" s="67"/>
      <c r="J61" s="22" t="s">
        <v>107</v>
      </c>
    </row>
    <row r="62" spans="1:11" s="3" customFormat="1" ht="22.5" customHeight="1" x14ac:dyDescent="0.2">
      <c r="A62" s="9" t="s">
        <v>233</v>
      </c>
      <c r="B62" s="10" t="s">
        <v>20</v>
      </c>
      <c r="C62" s="45">
        <v>64.81</v>
      </c>
      <c r="D62" s="22">
        <f t="shared" si="5"/>
        <v>1.2962</v>
      </c>
      <c r="E62" s="23">
        <v>4242</v>
      </c>
      <c r="F62" s="22">
        <f t="shared" si="4"/>
        <v>4.242</v>
      </c>
      <c r="G62" s="22" t="s">
        <v>107</v>
      </c>
      <c r="H62" s="14"/>
      <c r="I62" s="67"/>
      <c r="J62" s="22" t="s">
        <v>107</v>
      </c>
      <c r="K62" s="32"/>
    </row>
    <row r="63" spans="1:11" s="3" customFormat="1" ht="22.5" customHeight="1" x14ac:dyDescent="0.2">
      <c r="A63" s="9" t="s">
        <v>234</v>
      </c>
      <c r="B63" s="10" t="s">
        <v>21</v>
      </c>
      <c r="C63" s="45">
        <v>52.17</v>
      </c>
      <c r="D63" s="22">
        <f t="shared" si="5"/>
        <v>1.0434000000000001</v>
      </c>
      <c r="E63" s="23">
        <v>7011</v>
      </c>
      <c r="F63" s="22">
        <f t="shared" si="4"/>
        <v>7.0110000000000001</v>
      </c>
      <c r="G63" s="22" t="s">
        <v>107</v>
      </c>
      <c r="H63" s="14"/>
      <c r="I63" s="67"/>
      <c r="J63" s="22" t="s">
        <v>107</v>
      </c>
      <c r="K63" s="32"/>
    </row>
    <row r="64" spans="1:11" s="3" customFormat="1" ht="22.5" customHeight="1" x14ac:dyDescent="0.2">
      <c r="A64" s="63" t="s">
        <v>235</v>
      </c>
      <c r="B64" s="10" t="s">
        <v>22</v>
      </c>
      <c r="C64" s="18">
        <v>61.17</v>
      </c>
      <c r="D64" s="22">
        <f t="shared" si="5"/>
        <v>1.2234</v>
      </c>
      <c r="E64" s="23">
        <v>2931</v>
      </c>
      <c r="F64" s="22">
        <f t="shared" si="4"/>
        <v>2.931</v>
      </c>
      <c r="G64" s="22" t="s">
        <v>107</v>
      </c>
      <c r="H64" s="14"/>
      <c r="I64" s="67"/>
      <c r="J64" s="22" t="s">
        <v>107</v>
      </c>
    </row>
    <row r="65" spans="1:11" s="3" customFormat="1" ht="29.25" customHeight="1" x14ac:dyDescent="0.2">
      <c r="A65" s="9" t="s">
        <v>236</v>
      </c>
      <c r="B65" s="10" t="s">
        <v>23</v>
      </c>
      <c r="C65" s="18">
        <v>65.06</v>
      </c>
      <c r="D65" s="22">
        <f t="shared" si="5"/>
        <v>1.3012000000000001</v>
      </c>
      <c r="E65" s="23">
        <v>2771</v>
      </c>
      <c r="F65" s="22">
        <f t="shared" si="4"/>
        <v>2.7709999999999999</v>
      </c>
      <c r="G65" s="22" t="s">
        <v>107</v>
      </c>
      <c r="H65" s="14"/>
      <c r="I65" s="66" t="s">
        <v>163</v>
      </c>
      <c r="J65" s="22" t="s">
        <v>107</v>
      </c>
    </row>
    <row r="66" spans="1:11" s="3" customFormat="1" ht="22.5" customHeight="1" x14ac:dyDescent="0.2">
      <c r="A66" s="9" t="s">
        <v>237</v>
      </c>
      <c r="B66" s="10" t="s">
        <v>24</v>
      </c>
      <c r="C66" s="45">
        <v>31.4</v>
      </c>
      <c r="D66" s="22">
        <f t="shared" si="5"/>
        <v>0.628</v>
      </c>
      <c r="E66" s="23">
        <v>3126</v>
      </c>
      <c r="F66" s="22">
        <f t="shared" si="4"/>
        <v>3.1259999999999999</v>
      </c>
      <c r="G66" s="22" t="s">
        <v>107</v>
      </c>
      <c r="H66" s="14"/>
      <c r="I66" s="67"/>
      <c r="J66" s="22" t="s">
        <v>107</v>
      </c>
      <c r="K66" s="32"/>
    </row>
    <row r="67" spans="1:11" s="3" customFormat="1" ht="22.5" customHeight="1" x14ac:dyDescent="0.2">
      <c r="A67" s="9" t="s">
        <v>238</v>
      </c>
      <c r="B67" s="10" t="s">
        <v>25</v>
      </c>
      <c r="C67" s="45">
        <v>107.17</v>
      </c>
      <c r="D67" s="22">
        <f t="shared" si="5"/>
        <v>2.1434000000000002</v>
      </c>
      <c r="E67" s="23">
        <v>3785</v>
      </c>
      <c r="F67" s="22">
        <f t="shared" si="4"/>
        <v>3.7850000000000001</v>
      </c>
      <c r="G67" s="22" t="s">
        <v>107</v>
      </c>
      <c r="H67" s="14"/>
      <c r="I67" s="67"/>
      <c r="J67" s="22" t="s">
        <v>107</v>
      </c>
      <c r="K67" s="32"/>
    </row>
    <row r="68" spans="1:11" s="3" customFormat="1" ht="22.5" customHeight="1" x14ac:dyDescent="0.2">
      <c r="A68" s="9" t="s">
        <v>239</v>
      </c>
      <c r="B68" s="10" t="s">
        <v>26</v>
      </c>
      <c r="C68" s="45">
        <v>39.130000000000003</v>
      </c>
      <c r="D68" s="22">
        <f t="shared" si="5"/>
        <v>0.78260000000000007</v>
      </c>
      <c r="E68" s="23">
        <v>9071</v>
      </c>
      <c r="F68" s="22">
        <f t="shared" si="4"/>
        <v>9.0709999999999997</v>
      </c>
      <c r="G68" s="22" t="s">
        <v>107</v>
      </c>
      <c r="H68" s="14"/>
      <c r="I68" s="67"/>
      <c r="J68" s="22" t="s">
        <v>107</v>
      </c>
      <c r="K68" s="32"/>
    </row>
    <row r="69" spans="1:11" s="3" customFormat="1" ht="22.5" customHeight="1" x14ac:dyDescent="0.2">
      <c r="A69" s="9" t="s">
        <v>240</v>
      </c>
      <c r="B69" s="10" t="s">
        <v>27</v>
      </c>
      <c r="C69" s="45">
        <v>60.13</v>
      </c>
      <c r="D69" s="22">
        <f t="shared" si="5"/>
        <v>1.2026000000000001</v>
      </c>
      <c r="E69" s="23">
        <v>10368</v>
      </c>
      <c r="F69" s="22">
        <f t="shared" si="4"/>
        <v>10.368</v>
      </c>
      <c r="G69" s="22" t="s">
        <v>107</v>
      </c>
      <c r="H69" s="14"/>
      <c r="I69" s="67"/>
      <c r="J69" s="22" t="s">
        <v>107</v>
      </c>
      <c r="K69" s="32"/>
    </row>
    <row r="70" spans="1:11" s="3" customFormat="1" ht="22.5" customHeight="1" x14ac:dyDescent="0.2">
      <c r="A70" s="9" t="s">
        <v>241</v>
      </c>
      <c r="B70" s="10" t="s">
        <v>28</v>
      </c>
      <c r="C70" s="45">
        <v>18.29</v>
      </c>
      <c r="D70" s="22">
        <f t="shared" si="5"/>
        <v>0.36579999999999996</v>
      </c>
      <c r="E70" s="23">
        <v>5529</v>
      </c>
      <c r="F70" s="22">
        <f t="shared" si="4"/>
        <v>5.5289999999999999</v>
      </c>
      <c r="G70" s="22" t="s">
        <v>107</v>
      </c>
      <c r="H70" s="14"/>
      <c r="I70" s="67"/>
      <c r="J70" s="22" t="s">
        <v>107</v>
      </c>
      <c r="K70" s="32"/>
    </row>
    <row r="71" spans="1:11" s="3" customFormat="1" ht="35.25" customHeight="1" x14ac:dyDescent="0.2">
      <c r="A71" s="9" t="s">
        <v>242</v>
      </c>
      <c r="B71" s="10" t="s">
        <v>29</v>
      </c>
      <c r="C71" s="45">
        <v>38.35</v>
      </c>
      <c r="D71" s="22">
        <f t="shared" si="5"/>
        <v>0.76700000000000002</v>
      </c>
      <c r="E71" s="23">
        <v>6196</v>
      </c>
      <c r="F71" s="22">
        <f t="shared" si="4"/>
        <v>6.1959999999999997</v>
      </c>
      <c r="G71" s="22" t="s">
        <v>107</v>
      </c>
      <c r="H71" s="14"/>
      <c r="I71" s="66" t="s">
        <v>163</v>
      </c>
      <c r="J71" s="22" t="s">
        <v>107</v>
      </c>
    </row>
    <row r="72" spans="1:11" s="3" customFormat="1" ht="22.5" customHeight="1" x14ac:dyDescent="0.2">
      <c r="A72" s="9" t="s">
        <v>243</v>
      </c>
      <c r="B72" s="10" t="s">
        <v>30</v>
      </c>
      <c r="C72" s="45">
        <v>56.84</v>
      </c>
      <c r="D72" s="22">
        <f t="shared" si="5"/>
        <v>1.1368</v>
      </c>
      <c r="E72" s="23">
        <v>1748</v>
      </c>
      <c r="F72" s="22">
        <f t="shared" si="4"/>
        <v>1.748</v>
      </c>
      <c r="G72" s="22" t="s">
        <v>107</v>
      </c>
      <c r="H72" s="14"/>
      <c r="I72" s="67"/>
      <c r="J72" s="22" t="s">
        <v>107</v>
      </c>
      <c r="K72" s="32"/>
    </row>
    <row r="73" spans="1:11" s="3" customFormat="1" ht="22.5" customHeight="1" x14ac:dyDescent="0.2">
      <c r="A73" s="11" t="s">
        <v>109</v>
      </c>
      <c r="B73" s="12" t="s">
        <v>123</v>
      </c>
      <c r="C73" s="47"/>
      <c r="D73" s="48"/>
      <c r="E73" s="22"/>
      <c r="F73" s="28"/>
      <c r="G73" s="22" t="s">
        <v>107</v>
      </c>
      <c r="H73" s="49"/>
      <c r="I73" s="69"/>
      <c r="J73" s="46"/>
      <c r="K73" s="32"/>
    </row>
    <row r="74" spans="1:11" s="3" customFormat="1" ht="22.5" customHeight="1" x14ac:dyDescent="0.2">
      <c r="A74" s="11">
        <v>1</v>
      </c>
      <c r="B74" s="12" t="s">
        <v>164</v>
      </c>
      <c r="C74" s="47"/>
      <c r="D74" s="48"/>
      <c r="E74" s="22"/>
      <c r="F74" s="28"/>
      <c r="G74" s="22"/>
      <c r="H74" s="49"/>
      <c r="I74" s="69"/>
      <c r="J74" s="46"/>
      <c r="K74" s="32"/>
    </row>
    <row r="75" spans="1:11" s="3" customFormat="1" ht="22.5" customHeight="1" x14ac:dyDescent="0.2">
      <c r="A75" s="9" t="s">
        <v>173</v>
      </c>
      <c r="B75" s="10" t="s">
        <v>95</v>
      </c>
      <c r="C75" s="18">
        <v>14.49</v>
      </c>
      <c r="D75" s="22">
        <f>C75/14</f>
        <v>1.0349999999999999</v>
      </c>
      <c r="E75" s="23">
        <v>8641</v>
      </c>
      <c r="F75" s="22">
        <f>E75/4000</f>
        <v>2.16025</v>
      </c>
      <c r="G75" s="22" t="s">
        <v>107</v>
      </c>
      <c r="H75" s="14"/>
      <c r="I75" s="67"/>
      <c r="J75" s="22" t="s">
        <v>107</v>
      </c>
      <c r="K75" s="32"/>
    </row>
    <row r="76" spans="1:11" s="3" customFormat="1" ht="22.5" customHeight="1" x14ac:dyDescent="0.2">
      <c r="A76" s="11">
        <v>2</v>
      </c>
      <c r="B76" s="12" t="s">
        <v>161</v>
      </c>
      <c r="C76" s="18"/>
      <c r="D76" s="22"/>
      <c r="E76" s="23"/>
      <c r="F76" s="22"/>
      <c r="G76" s="22"/>
      <c r="H76" s="14"/>
      <c r="I76" s="67"/>
      <c r="J76" s="22"/>
      <c r="K76" s="32"/>
    </row>
    <row r="77" spans="1:11" s="3" customFormat="1" ht="22.5" customHeight="1" x14ac:dyDescent="0.2">
      <c r="A77" s="9" t="s">
        <v>175</v>
      </c>
      <c r="B77" s="10" t="s">
        <v>57</v>
      </c>
      <c r="C77" s="18">
        <v>56.29</v>
      </c>
      <c r="D77" s="22">
        <f>C77/50</f>
        <v>1.1257999999999999</v>
      </c>
      <c r="E77" s="23">
        <v>6240</v>
      </c>
      <c r="F77" s="22">
        <f>E77/1000</f>
        <v>6.24</v>
      </c>
      <c r="G77" s="22" t="s">
        <v>107</v>
      </c>
      <c r="H77" s="14"/>
      <c r="I77" s="67"/>
      <c r="J77" s="22" t="s">
        <v>107</v>
      </c>
      <c r="K77" s="32"/>
    </row>
    <row r="78" spans="1:11" s="3" customFormat="1" ht="22.5" customHeight="1" x14ac:dyDescent="0.2">
      <c r="A78" s="9" t="s">
        <v>176</v>
      </c>
      <c r="B78" s="10" t="s">
        <v>58</v>
      </c>
      <c r="C78" s="18">
        <v>61.17</v>
      </c>
      <c r="D78" s="22">
        <f t="shared" ref="D78:D87" si="6">C78/50</f>
        <v>1.2234</v>
      </c>
      <c r="E78" s="23">
        <v>8106</v>
      </c>
      <c r="F78" s="22">
        <f t="shared" ref="F78:F87" si="7">E78/1000</f>
        <v>8.1059999999999999</v>
      </c>
      <c r="G78" s="22" t="s">
        <v>107</v>
      </c>
      <c r="H78" s="14"/>
      <c r="I78" s="67"/>
      <c r="J78" s="22" t="s">
        <v>107</v>
      </c>
      <c r="K78" s="32"/>
    </row>
    <row r="79" spans="1:11" s="3" customFormat="1" ht="22.5" customHeight="1" x14ac:dyDescent="0.2">
      <c r="A79" s="9" t="s">
        <v>177</v>
      </c>
      <c r="B79" s="10" t="s">
        <v>59</v>
      </c>
      <c r="C79" s="18">
        <v>37.56</v>
      </c>
      <c r="D79" s="22">
        <f t="shared" si="6"/>
        <v>0.75120000000000009</v>
      </c>
      <c r="E79" s="23">
        <v>4321</v>
      </c>
      <c r="F79" s="22">
        <f t="shared" si="7"/>
        <v>4.3209999999999997</v>
      </c>
      <c r="G79" s="22" t="s">
        <v>107</v>
      </c>
      <c r="H79" s="14"/>
      <c r="I79" s="67"/>
      <c r="J79" s="22" t="s">
        <v>107</v>
      </c>
      <c r="K79" s="32"/>
    </row>
    <row r="80" spans="1:11" s="3" customFormat="1" ht="22.5" customHeight="1" x14ac:dyDescent="0.2">
      <c r="A80" s="9" t="s">
        <v>218</v>
      </c>
      <c r="B80" s="10" t="s">
        <v>60</v>
      </c>
      <c r="C80" s="18">
        <v>87.51</v>
      </c>
      <c r="D80" s="22">
        <f t="shared" si="6"/>
        <v>1.7502000000000002</v>
      </c>
      <c r="E80" s="23">
        <v>5942</v>
      </c>
      <c r="F80" s="22">
        <f t="shared" si="7"/>
        <v>5.9420000000000002</v>
      </c>
      <c r="G80" s="22" t="s">
        <v>107</v>
      </c>
      <c r="H80" s="14"/>
      <c r="I80" s="67"/>
      <c r="J80" s="22" t="s">
        <v>107</v>
      </c>
      <c r="K80" s="32"/>
    </row>
    <row r="81" spans="1:11" s="3" customFormat="1" ht="22.5" customHeight="1" x14ac:dyDescent="0.2">
      <c r="A81" s="9" t="s">
        <v>219</v>
      </c>
      <c r="B81" s="10" t="s">
        <v>61</v>
      </c>
      <c r="C81" s="18">
        <v>63.42</v>
      </c>
      <c r="D81" s="22">
        <f t="shared" si="6"/>
        <v>1.2684</v>
      </c>
      <c r="E81" s="23">
        <v>3002</v>
      </c>
      <c r="F81" s="22">
        <f t="shared" si="7"/>
        <v>3.0019999999999998</v>
      </c>
      <c r="G81" s="22" t="s">
        <v>107</v>
      </c>
      <c r="H81" s="14"/>
      <c r="I81" s="67"/>
      <c r="J81" s="22" t="s">
        <v>107</v>
      </c>
    </row>
    <row r="82" spans="1:11" s="3" customFormat="1" ht="22.5" customHeight="1" x14ac:dyDescent="0.2">
      <c r="A82" s="9" t="s">
        <v>220</v>
      </c>
      <c r="B82" s="10" t="s">
        <v>62</v>
      </c>
      <c r="C82" s="18">
        <v>50.88</v>
      </c>
      <c r="D82" s="22">
        <f t="shared" si="6"/>
        <v>1.0176000000000001</v>
      </c>
      <c r="E82" s="23">
        <v>4259</v>
      </c>
      <c r="F82" s="22">
        <f t="shared" si="7"/>
        <v>4.2590000000000003</v>
      </c>
      <c r="G82" s="22" t="s">
        <v>107</v>
      </c>
      <c r="H82" s="14"/>
      <c r="I82" s="67"/>
      <c r="J82" s="22" t="s">
        <v>107</v>
      </c>
    </row>
    <row r="83" spans="1:11" s="3" customFormat="1" ht="22.5" customHeight="1" x14ac:dyDescent="0.2">
      <c r="A83" s="9" t="s">
        <v>221</v>
      </c>
      <c r="B83" s="10" t="s">
        <v>63</v>
      </c>
      <c r="C83" s="18">
        <v>50.5</v>
      </c>
      <c r="D83" s="22">
        <f t="shared" si="6"/>
        <v>1.01</v>
      </c>
      <c r="E83" s="23">
        <v>4550</v>
      </c>
      <c r="F83" s="22">
        <f t="shared" si="7"/>
        <v>4.55</v>
      </c>
      <c r="G83" s="22" t="s">
        <v>107</v>
      </c>
      <c r="H83" s="14"/>
      <c r="I83" s="67"/>
      <c r="J83" s="22" t="s">
        <v>107</v>
      </c>
      <c r="K83" s="32"/>
    </row>
    <row r="84" spans="1:11" s="3" customFormat="1" ht="22.5" customHeight="1" x14ac:dyDescent="0.2">
      <c r="A84" s="9" t="s">
        <v>233</v>
      </c>
      <c r="B84" s="10" t="s">
        <v>64</v>
      </c>
      <c r="C84" s="18">
        <v>88.75</v>
      </c>
      <c r="D84" s="22">
        <f t="shared" si="6"/>
        <v>1.7749999999999999</v>
      </c>
      <c r="E84" s="23">
        <v>5481</v>
      </c>
      <c r="F84" s="22">
        <f t="shared" si="7"/>
        <v>5.4809999999999999</v>
      </c>
      <c r="G84" s="22" t="s">
        <v>107</v>
      </c>
      <c r="H84" s="14"/>
      <c r="I84" s="67"/>
      <c r="J84" s="22" t="s">
        <v>107</v>
      </c>
      <c r="K84" s="32"/>
    </row>
    <row r="85" spans="1:11" s="3" customFormat="1" ht="22.5" customHeight="1" x14ac:dyDescent="0.2">
      <c r="A85" s="9" t="s">
        <v>234</v>
      </c>
      <c r="B85" s="10" t="s">
        <v>65</v>
      </c>
      <c r="C85" s="18">
        <v>49.91</v>
      </c>
      <c r="D85" s="22">
        <f t="shared" si="6"/>
        <v>0.99819999999999998</v>
      </c>
      <c r="E85" s="23">
        <v>2884</v>
      </c>
      <c r="F85" s="22">
        <f t="shared" si="7"/>
        <v>2.8839999999999999</v>
      </c>
      <c r="G85" s="22" t="s">
        <v>107</v>
      </c>
      <c r="H85" s="14"/>
      <c r="I85" s="67"/>
      <c r="J85" s="22" t="s">
        <v>107</v>
      </c>
      <c r="K85" s="32"/>
    </row>
    <row r="86" spans="1:11" s="3" customFormat="1" ht="22.5" customHeight="1" x14ac:dyDescent="0.2">
      <c r="A86" s="63" t="s">
        <v>235</v>
      </c>
      <c r="B86" s="10" t="s">
        <v>66</v>
      </c>
      <c r="C86" s="18">
        <v>53.53</v>
      </c>
      <c r="D86" s="22">
        <f t="shared" si="6"/>
        <v>1.0706</v>
      </c>
      <c r="E86" s="23">
        <v>3986</v>
      </c>
      <c r="F86" s="22">
        <f t="shared" si="7"/>
        <v>3.9860000000000002</v>
      </c>
      <c r="G86" s="22" t="s">
        <v>107</v>
      </c>
      <c r="H86" s="14"/>
      <c r="I86" s="67"/>
      <c r="J86" s="22" t="s">
        <v>107</v>
      </c>
      <c r="K86" s="32"/>
    </row>
    <row r="87" spans="1:11" s="3" customFormat="1" ht="22.5" customHeight="1" x14ac:dyDescent="0.2">
      <c r="A87" s="9" t="s">
        <v>236</v>
      </c>
      <c r="B87" s="10" t="s">
        <v>67</v>
      </c>
      <c r="C87" s="18">
        <v>70.13</v>
      </c>
      <c r="D87" s="22">
        <f t="shared" si="6"/>
        <v>1.4025999999999998</v>
      </c>
      <c r="E87" s="23">
        <v>7570</v>
      </c>
      <c r="F87" s="22">
        <f t="shared" si="7"/>
        <v>7.57</v>
      </c>
      <c r="G87" s="22" t="s">
        <v>107</v>
      </c>
      <c r="H87" s="14"/>
      <c r="I87" s="67"/>
      <c r="J87" s="22" t="s">
        <v>107</v>
      </c>
      <c r="K87" s="32"/>
    </row>
    <row r="88" spans="1:11" s="3" customFormat="1" ht="22.5" customHeight="1" x14ac:dyDescent="0.2">
      <c r="A88" s="11" t="s">
        <v>110</v>
      </c>
      <c r="B88" s="12" t="s">
        <v>124</v>
      </c>
      <c r="C88" s="17"/>
      <c r="D88" s="28"/>
      <c r="E88" s="22"/>
      <c r="F88" s="28"/>
      <c r="G88" s="22" t="s">
        <v>107</v>
      </c>
      <c r="H88" s="14"/>
      <c r="I88" s="67"/>
      <c r="J88" s="22"/>
      <c r="K88" s="32"/>
    </row>
    <row r="89" spans="1:11" s="3" customFormat="1" ht="22.5" customHeight="1" x14ac:dyDescent="0.2">
      <c r="A89" s="11">
        <v>1</v>
      </c>
      <c r="B89" s="12" t="s">
        <v>164</v>
      </c>
      <c r="C89" s="17"/>
      <c r="D89" s="28"/>
      <c r="E89" s="22"/>
      <c r="F89" s="28"/>
      <c r="G89" s="22"/>
      <c r="H89" s="14"/>
      <c r="I89" s="67"/>
      <c r="J89" s="22"/>
      <c r="K89" s="32"/>
    </row>
    <row r="90" spans="1:11" s="3" customFormat="1" ht="22.5" customHeight="1" x14ac:dyDescent="0.2">
      <c r="A90" s="9" t="s">
        <v>173</v>
      </c>
      <c r="B90" s="10" t="s">
        <v>298</v>
      </c>
      <c r="C90" s="18">
        <v>22.16</v>
      </c>
      <c r="D90" s="22">
        <f>C90/14</f>
        <v>1.582857142857143</v>
      </c>
      <c r="E90" s="23">
        <v>3815</v>
      </c>
      <c r="F90" s="22">
        <f>E90/4000</f>
        <v>0.95374999999999999</v>
      </c>
      <c r="G90" s="22" t="s">
        <v>107</v>
      </c>
      <c r="H90" s="14"/>
      <c r="I90" s="67"/>
      <c r="J90" s="22" t="s">
        <v>107</v>
      </c>
      <c r="K90" s="32"/>
    </row>
    <row r="91" spans="1:11" s="3" customFormat="1" ht="22.5" customHeight="1" x14ac:dyDescent="0.2">
      <c r="A91" s="11">
        <v>2</v>
      </c>
      <c r="B91" s="12" t="s">
        <v>161</v>
      </c>
      <c r="C91" s="18"/>
      <c r="D91" s="22"/>
      <c r="E91" s="23"/>
      <c r="F91" s="22"/>
      <c r="G91" s="22"/>
      <c r="H91" s="14"/>
      <c r="I91" s="67"/>
      <c r="J91" s="22"/>
      <c r="K91" s="32"/>
    </row>
    <row r="92" spans="1:11" s="3" customFormat="1" ht="22.5" customHeight="1" x14ac:dyDescent="0.2">
      <c r="A92" s="9" t="s">
        <v>175</v>
      </c>
      <c r="B92" s="10" t="s">
        <v>31</v>
      </c>
      <c r="C92" s="18">
        <v>110</v>
      </c>
      <c r="D92" s="22">
        <f>C92/50</f>
        <v>2.2000000000000002</v>
      </c>
      <c r="E92" s="23">
        <v>6574</v>
      </c>
      <c r="F92" s="22">
        <f>E92/1000</f>
        <v>6.5739999999999998</v>
      </c>
      <c r="G92" s="22" t="s">
        <v>107</v>
      </c>
      <c r="H92" s="14"/>
      <c r="I92" s="67"/>
      <c r="K92" s="32"/>
    </row>
    <row r="93" spans="1:11" s="3" customFormat="1" ht="22.5" customHeight="1" x14ac:dyDescent="0.2">
      <c r="A93" s="9" t="s">
        <v>176</v>
      </c>
      <c r="B93" s="10" t="s">
        <v>32</v>
      </c>
      <c r="C93" s="18">
        <v>170.84</v>
      </c>
      <c r="D93" s="22">
        <f t="shared" ref="D93:D102" si="8">C93/50</f>
        <v>3.4168000000000003</v>
      </c>
      <c r="E93" s="23">
        <v>5594</v>
      </c>
      <c r="F93" s="22">
        <f t="shared" ref="F93:F102" si="9">E93/1000</f>
        <v>5.5940000000000003</v>
      </c>
      <c r="G93" s="22" t="s">
        <v>107</v>
      </c>
      <c r="H93" s="14"/>
      <c r="I93" s="67"/>
      <c r="J93" s="22"/>
      <c r="K93" s="32"/>
    </row>
    <row r="94" spans="1:11" s="3" customFormat="1" ht="22.5" customHeight="1" x14ac:dyDescent="0.2">
      <c r="A94" s="9" t="s">
        <v>177</v>
      </c>
      <c r="B94" s="10" t="s">
        <v>33</v>
      </c>
      <c r="C94" s="18">
        <v>103.63</v>
      </c>
      <c r="D94" s="22">
        <f t="shared" si="8"/>
        <v>2.0726</v>
      </c>
      <c r="E94" s="23">
        <v>4634</v>
      </c>
      <c r="F94" s="22">
        <f t="shared" si="9"/>
        <v>4.6340000000000003</v>
      </c>
      <c r="G94" s="22" t="s">
        <v>107</v>
      </c>
      <c r="H94" s="14"/>
      <c r="I94" s="67"/>
      <c r="J94" s="22" t="s">
        <v>107</v>
      </c>
      <c r="K94" s="32"/>
    </row>
    <row r="95" spans="1:11" s="3" customFormat="1" ht="22.5" customHeight="1" x14ac:dyDescent="0.2">
      <c r="A95" s="9" t="s">
        <v>218</v>
      </c>
      <c r="B95" s="10" t="s">
        <v>34</v>
      </c>
      <c r="C95" s="18">
        <v>139.28</v>
      </c>
      <c r="D95" s="22">
        <f t="shared" si="8"/>
        <v>2.7856000000000001</v>
      </c>
      <c r="E95" s="23">
        <v>4303</v>
      </c>
      <c r="F95" s="22">
        <f t="shared" si="9"/>
        <v>4.3029999999999999</v>
      </c>
      <c r="G95" s="22" t="s">
        <v>107</v>
      </c>
      <c r="H95" s="14"/>
      <c r="I95" s="67"/>
      <c r="J95" s="22" t="s">
        <v>107</v>
      </c>
      <c r="K95" s="32"/>
    </row>
    <row r="96" spans="1:11" s="3" customFormat="1" ht="22.5" customHeight="1" x14ac:dyDescent="0.2">
      <c r="A96" s="9" t="s">
        <v>219</v>
      </c>
      <c r="B96" s="10" t="s">
        <v>35</v>
      </c>
      <c r="C96" s="18">
        <v>32.21</v>
      </c>
      <c r="D96" s="22">
        <f t="shared" si="8"/>
        <v>0.64419999999999999</v>
      </c>
      <c r="E96" s="23">
        <v>3537</v>
      </c>
      <c r="F96" s="22">
        <f t="shared" si="9"/>
        <v>3.5369999999999999</v>
      </c>
      <c r="G96" s="22" t="s">
        <v>107</v>
      </c>
      <c r="H96" s="14"/>
      <c r="I96" s="67"/>
      <c r="J96" s="22" t="s">
        <v>107</v>
      </c>
    </row>
    <row r="97" spans="1:11" s="3" customFormat="1" ht="22.5" customHeight="1" x14ac:dyDescent="0.2">
      <c r="A97" s="9" t="s">
        <v>220</v>
      </c>
      <c r="B97" s="10" t="s">
        <v>36</v>
      </c>
      <c r="C97" s="18">
        <v>35.74</v>
      </c>
      <c r="D97" s="22">
        <f t="shared" si="8"/>
        <v>0.71479999999999999</v>
      </c>
      <c r="E97" s="23">
        <v>3193</v>
      </c>
      <c r="F97" s="22">
        <f t="shared" si="9"/>
        <v>3.1930000000000001</v>
      </c>
      <c r="G97" s="22" t="s">
        <v>107</v>
      </c>
      <c r="H97" s="14"/>
      <c r="I97" s="67"/>
      <c r="J97" s="22" t="s">
        <v>107</v>
      </c>
      <c r="K97" s="32"/>
    </row>
    <row r="98" spans="1:11" s="3" customFormat="1" ht="22.5" customHeight="1" x14ac:dyDescent="0.2">
      <c r="A98" s="9" t="s">
        <v>221</v>
      </c>
      <c r="B98" s="10" t="s">
        <v>37</v>
      </c>
      <c r="C98" s="18">
        <v>108.1</v>
      </c>
      <c r="D98" s="22">
        <f t="shared" si="8"/>
        <v>2.1619999999999999</v>
      </c>
      <c r="E98" s="23">
        <v>3856</v>
      </c>
      <c r="F98" s="22">
        <f t="shared" si="9"/>
        <v>3.8559999999999999</v>
      </c>
      <c r="G98" s="22" t="s">
        <v>107</v>
      </c>
      <c r="H98" s="14"/>
      <c r="I98" s="67"/>
      <c r="J98" s="22" t="s">
        <v>107</v>
      </c>
      <c r="K98" s="32"/>
    </row>
    <row r="99" spans="1:11" s="3" customFormat="1" ht="22.5" customHeight="1" x14ac:dyDescent="0.2">
      <c r="A99" s="9" t="s">
        <v>233</v>
      </c>
      <c r="B99" s="10" t="s">
        <v>38</v>
      </c>
      <c r="C99" s="18">
        <v>84.78</v>
      </c>
      <c r="D99" s="22">
        <f t="shared" si="8"/>
        <v>1.6956</v>
      </c>
      <c r="E99" s="23">
        <v>4203</v>
      </c>
      <c r="F99" s="22">
        <f t="shared" si="9"/>
        <v>4.2030000000000003</v>
      </c>
      <c r="G99" s="22" t="s">
        <v>107</v>
      </c>
      <c r="H99" s="14"/>
      <c r="I99" s="67"/>
      <c r="J99" s="22" t="s">
        <v>107</v>
      </c>
      <c r="K99" s="32"/>
    </row>
    <row r="100" spans="1:11" s="3" customFormat="1" ht="27" customHeight="1" x14ac:dyDescent="0.2">
      <c r="A100" s="9" t="s">
        <v>234</v>
      </c>
      <c r="B100" s="10" t="s">
        <v>39</v>
      </c>
      <c r="C100" s="18">
        <v>135.31</v>
      </c>
      <c r="D100" s="22">
        <f t="shared" si="8"/>
        <v>2.7061999999999999</v>
      </c>
      <c r="E100" s="23">
        <v>5445</v>
      </c>
      <c r="F100" s="22">
        <f t="shared" si="9"/>
        <v>5.4450000000000003</v>
      </c>
      <c r="G100" s="22" t="s">
        <v>107</v>
      </c>
      <c r="H100" s="14"/>
      <c r="I100" s="66" t="s">
        <v>165</v>
      </c>
      <c r="J100" s="22"/>
      <c r="K100" s="32"/>
    </row>
    <row r="101" spans="1:11" s="3" customFormat="1" ht="27" customHeight="1" x14ac:dyDescent="0.2">
      <c r="A101" s="63" t="s">
        <v>235</v>
      </c>
      <c r="B101" s="10" t="s">
        <v>40</v>
      </c>
      <c r="C101" s="18">
        <v>117.92</v>
      </c>
      <c r="D101" s="22">
        <f t="shared" si="8"/>
        <v>2.3584000000000001</v>
      </c>
      <c r="E101" s="23">
        <v>6135</v>
      </c>
      <c r="F101" s="22">
        <f t="shared" si="9"/>
        <v>6.1349999999999998</v>
      </c>
      <c r="G101" s="22" t="s">
        <v>107</v>
      </c>
      <c r="H101" s="14"/>
      <c r="I101" s="66" t="s">
        <v>165</v>
      </c>
      <c r="J101" s="22"/>
    </row>
    <row r="102" spans="1:11" s="3" customFormat="1" ht="27" customHeight="1" x14ac:dyDescent="0.2">
      <c r="A102" s="9" t="s">
        <v>236</v>
      </c>
      <c r="B102" s="10" t="s">
        <v>41</v>
      </c>
      <c r="C102" s="18">
        <v>129.91999999999999</v>
      </c>
      <c r="D102" s="22">
        <f t="shared" si="8"/>
        <v>2.5983999999999998</v>
      </c>
      <c r="E102" s="23">
        <v>5026</v>
      </c>
      <c r="F102" s="22">
        <f t="shared" si="9"/>
        <v>5.0259999999999998</v>
      </c>
      <c r="G102" s="22" t="s">
        <v>107</v>
      </c>
      <c r="H102" s="14"/>
      <c r="I102" s="66" t="s">
        <v>165</v>
      </c>
      <c r="J102" s="22"/>
      <c r="K102" s="32"/>
    </row>
    <row r="103" spans="1:11" s="3" customFormat="1" ht="22.5" customHeight="1" x14ac:dyDescent="0.2">
      <c r="A103" s="11" t="s">
        <v>111</v>
      </c>
      <c r="B103" s="12" t="s">
        <v>112</v>
      </c>
      <c r="C103" s="17"/>
      <c r="D103" s="28"/>
      <c r="E103" s="22"/>
      <c r="F103" s="28"/>
      <c r="G103" s="22" t="s">
        <v>107</v>
      </c>
      <c r="H103" s="14"/>
      <c r="I103" s="67"/>
      <c r="J103" s="22"/>
      <c r="K103" s="32"/>
    </row>
    <row r="104" spans="1:11" s="3" customFormat="1" ht="22.5" customHeight="1" x14ac:dyDescent="0.2">
      <c r="A104" s="11">
        <v>1</v>
      </c>
      <c r="B104" s="12" t="s">
        <v>164</v>
      </c>
      <c r="C104" s="17"/>
      <c r="D104" s="28"/>
      <c r="E104" s="22"/>
      <c r="F104" s="28"/>
      <c r="G104" s="22"/>
      <c r="H104" s="14"/>
      <c r="I104" s="67"/>
      <c r="J104" s="22"/>
      <c r="K104" s="32"/>
    </row>
    <row r="105" spans="1:11" s="3" customFormat="1" ht="22.5" customHeight="1" x14ac:dyDescent="0.2">
      <c r="A105" s="9" t="s">
        <v>173</v>
      </c>
      <c r="B105" s="10" t="s">
        <v>96</v>
      </c>
      <c r="C105" s="50">
        <v>23.98</v>
      </c>
      <c r="D105" s="51">
        <f>C105/14</f>
        <v>1.7128571428571429</v>
      </c>
      <c r="E105" s="23">
        <v>3082</v>
      </c>
      <c r="F105" s="22">
        <f>E105/4000</f>
        <v>0.77049999999999996</v>
      </c>
      <c r="G105" s="22" t="s">
        <v>107</v>
      </c>
      <c r="H105" s="52"/>
      <c r="I105" s="70"/>
      <c r="J105" s="51" t="s">
        <v>107</v>
      </c>
      <c r="K105" s="32"/>
    </row>
    <row r="106" spans="1:11" s="3" customFormat="1" ht="22.5" customHeight="1" x14ac:dyDescent="0.2">
      <c r="A106" s="11">
        <v>2</v>
      </c>
      <c r="B106" s="12" t="s">
        <v>161</v>
      </c>
      <c r="C106" s="50"/>
      <c r="D106" s="51"/>
      <c r="E106" s="23"/>
      <c r="F106" s="22"/>
      <c r="G106" s="22"/>
      <c r="H106" s="52"/>
      <c r="I106" s="70"/>
      <c r="J106" s="51"/>
      <c r="K106" s="32"/>
    </row>
    <row r="107" spans="1:11" s="3" customFormat="1" ht="22.5" customHeight="1" x14ac:dyDescent="0.2">
      <c r="A107" s="9" t="s">
        <v>175</v>
      </c>
      <c r="B107" s="10" t="s">
        <v>136</v>
      </c>
      <c r="C107" s="50">
        <v>61.82</v>
      </c>
      <c r="D107" s="51">
        <f>C107/50</f>
        <v>1.2363999999999999</v>
      </c>
      <c r="E107" s="23">
        <v>6277</v>
      </c>
      <c r="F107" s="22">
        <f>E107/1000</f>
        <v>6.2770000000000001</v>
      </c>
      <c r="G107" s="22" t="s">
        <v>107</v>
      </c>
      <c r="H107" s="52"/>
      <c r="I107" s="70"/>
      <c r="J107" s="51" t="s">
        <v>107</v>
      </c>
      <c r="K107" s="32"/>
    </row>
    <row r="108" spans="1:11" s="3" customFormat="1" ht="22.5" customHeight="1" x14ac:dyDescent="0.2">
      <c r="A108" s="9" t="s">
        <v>176</v>
      </c>
      <c r="B108" s="10" t="s">
        <v>137</v>
      </c>
      <c r="C108" s="18">
        <v>61.17</v>
      </c>
      <c r="D108" s="51">
        <f t="shared" ref="D108:D119" si="10">C108/50</f>
        <v>1.2234</v>
      </c>
      <c r="E108" s="23">
        <v>4300</v>
      </c>
      <c r="F108" s="22">
        <f t="shared" ref="F108:F119" si="11">E108/1000</f>
        <v>4.3</v>
      </c>
      <c r="G108" s="22" t="s">
        <v>107</v>
      </c>
      <c r="H108" s="52"/>
      <c r="I108" s="70"/>
      <c r="J108" s="51" t="s">
        <v>107</v>
      </c>
      <c r="K108" s="32"/>
    </row>
    <row r="109" spans="1:11" s="3" customFormat="1" ht="22.5" customHeight="1" x14ac:dyDescent="0.2">
      <c r="A109" s="9" t="s">
        <v>177</v>
      </c>
      <c r="B109" s="10" t="s">
        <v>138</v>
      </c>
      <c r="C109" s="50">
        <v>63.25</v>
      </c>
      <c r="D109" s="51">
        <f t="shared" si="10"/>
        <v>1.2649999999999999</v>
      </c>
      <c r="E109" s="23">
        <v>5435</v>
      </c>
      <c r="F109" s="22">
        <f t="shared" si="11"/>
        <v>5.4349999999999996</v>
      </c>
      <c r="G109" s="22" t="s">
        <v>107</v>
      </c>
      <c r="H109" s="52"/>
      <c r="I109" s="70"/>
      <c r="J109" s="51" t="s">
        <v>107</v>
      </c>
      <c r="K109" s="32"/>
    </row>
    <row r="110" spans="1:11" s="3" customFormat="1" ht="22.5" customHeight="1" x14ac:dyDescent="0.2">
      <c r="A110" s="9" t="s">
        <v>218</v>
      </c>
      <c r="B110" s="10" t="s">
        <v>139</v>
      </c>
      <c r="C110" s="18">
        <v>63.45</v>
      </c>
      <c r="D110" s="51">
        <f t="shared" si="10"/>
        <v>1.2690000000000001</v>
      </c>
      <c r="E110" s="23">
        <v>3159</v>
      </c>
      <c r="F110" s="22">
        <f t="shared" si="11"/>
        <v>3.1589999999999998</v>
      </c>
      <c r="G110" s="22" t="s">
        <v>107</v>
      </c>
      <c r="H110" s="52"/>
      <c r="I110" s="70"/>
      <c r="J110" s="51" t="s">
        <v>107</v>
      </c>
      <c r="K110" s="32"/>
    </row>
    <row r="111" spans="1:11" s="3" customFormat="1" ht="22.5" customHeight="1" x14ac:dyDescent="0.2">
      <c r="A111" s="9" t="s">
        <v>219</v>
      </c>
      <c r="B111" s="10" t="s">
        <v>140</v>
      </c>
      <c r="C111" s="50">
        <v>103.33</v>
      </c>
      <c r="D111" s="51">
        <f t="shared" si="10"/>
        <v>2.0665999999999998</v>
      </c>
      <c r="E111" s="23">
        <v>4133</v>
      </c>
      <c r="F111" s="22">
        <f t="shared" si="11"/>
        <v>4.133</v>
      </c>
      <c r="G111" s="22" t="s">
        <v>107</v>
      </c>
      <c r="H111" s="52"/>
      <c r="I111" s="70"/>
      <c r="J111" s="51" t="s">
        <v>107</v>
      </c>
      <c r="K111" s="32"/>
    </row>
    <row r="112" spans="1:11" s="3" customFormat="1" ht="22.5" customHeight="1" x14ac:dyDescent="0.2">
      <c r="A112" s="9" t="s">
        <v>220</v>
      </c>
      <c r="B112" s="10" t="s">
        <v>141</v>
      </c>
      <c r="C112" s="50">
        <v>124.88</v>
      </c>
      <c r="D112" s="51">
        <f t="shared" si="10"/>
        <v>2.4975999999999998</v>
      </c>
      <c r="E112" s="23">
        <v>8460</v>
      </c>
      <c r="F112" s="22">
        <f t="shared" si="11"/>
        <v>8.4600000000000009</v>
      </c>
      <c r="G112" s="22" t="s">
        <v>107</v>
      </c>
      <c r="H112" s="52"/>
      <c r="I112" s="70"/>
      <c r="J112" s="51"/>
      <c r="K112" s="32"/>
    </row>
    <row r="113" spans="1:11" s="3" customFormat="1" ht="22.5" customHeight="1" x14ac:dyDescent="0.2">
      <c r="A113" s="9" t="s">
        <v>221</v>
      </c>
      <c r="B113" s="10" t="s">
        <v>142</v>
      </c>
      <c r="C113" s="50">
        <v>90.62</v>
      </c>
      <c r="D113" s="51">
        <f t="shared" si="10"/>
        <v>1.8124</v>
      </c>
      <c r="E113" s="23">
        <v>7262</v>
      </c>
      <c r="F113" s="22">
        <f t="shared" si="11"/>
        <v>7.2619999999999996</v>
      </c>
      <c r="G113" s="22" t="s">
        <v>107</v>
      </c>
      <c r="H113" s="52"/>
      <c r="I113" s="70"/>
      <c r="J113" s="51" t="s">
        <v>107</v>
      </c>
      <c r="K113" s="32"/>
    </row>
    <row r="114" spans="1:11" s="3" customFormat="1" ht="22.5" customHeight="1" x14ac:dyDescent="0.2">
      <c r="A114" s="9" t="s">
        <v>233</v>
      </c>
      <c r="B114" s="10" t="s">
        <v>143</v>
      </c>
      <c r="C114" s="18">
        <v>66.11</v>
      </c>
      <c r="D114" s="51">
        <f t="shared" si="10"/>
        <v>1.3222</v>
      </c>
      <c r="E114" s="23">
        <v>4186</v>
      </c>
      <c r="F114" s="22">
        <f t="shared" si="11"/>
        <v>4.1859999999999999</v>
      </c>
      <c r="G114" s="22" t="s">
        <v>107</v>
      </c>
      <c r="H114" s="52"/>
      <c r="I114" s="70"/>
      <c r="J114" s="51" t="s">
        <v>107</v>
      </c>
      <c r="K114" s="32"/>
    </row>
    <row r="115" spans="1:11" s="3" customFormat="1" ht="22.5" customHeight="1" x14ac:dyDescent="0.2">
      <c r="A115" s="9" t="s">
        <v>234</v>
      </c>
      <c r="B115" s="10" t="s">
        <v>144</v>
      </c>
      <c r="C115" s="18">
        <v>103.99</v>
      </c>
      <c r="D115" s="51">
        <f t="shared" si="10"/>
        <v>2.0798000000000001</v>
      </c>
      <c r="E115" s="23">
        <v>4496</v>
      </c>
      <c r="F115" s="22">
        <f t="shared" si="11"/>
        <v>4.4960000000000004</v>
      </c>
      <c r="G115" s="22" t="s">
        <v>107</v>
      </c>
      <c r="H115" s="52"/>
      <c r="I115" s="70"/>
      <c r="J115" s="51" t="s">
        <v>107</v>
      </c>
      <c r="K115" s="32"/>
    </row>
    <row r="116" spans="1:11" s="3" customFormat="1" ht="22.5" customHeight="1" x14ac:dyDescent="0.2">
      <c r="A116" s="63" t="s">
        <v>235</v>
      </c>
      <c r="B116" s="10" t="s">
        <v>145</v>
      </c>
      <c r="C116" s="18">
        <v>122.39</v>
      </c>
      <c r="D116" s="51">
        <f t="shared" si="10"/>
        <v>2.4478</v>
      </c>
      <c r="E116" s="23">
        <v>5971</v>
      </c>
      <c r="F116" s="22">
        <f t="shared" si="11"/>
        <v>5.9710000000000001</v>
      </c>
      <c r="G116" s="22" t="s">
        <v>107</v>
      </c>
      <c r="H116" s="52"/>
      <c r="I116" s="70"/>
      <c r="J116" s="51"/>
      <c r="K116" s="32"/>
    </row>
    <row r="117" spans="1:11" s="3" customFormat="1" ht="22.5" customHeight="1" x14ac:dyDescent="0.2">
      <c r="A117" s="9" t="s">
        <v>236</v>
      </c>
      <c r="B117" s="10" t="s">
        <v>146</v>
      </c>
      <c r="C117" s="50">
        <v>140.63999999999999</v>
      </c>
      <c r="D117" s="51">
        <f t="shared" si="10"/>
        <v>2.8127999999999997</v>
      </c>
      <c r="E117" s="23">
        <v>8063</v>
      </c>
      <c r="F117" s="22">
        <f t="shared" si="11"/>
        <v>8.0630000000000006</v>
      </c>
      <c r="G117" s="22" t="s">
        <v>107</v>
      </c>
      <c r="H117" s="52"/>
      <c r="I117" s="70"/>
      <c r="J117" s="51"/>
      <c r="K117" s="32"/>
    </row>
    <row r="118" spans="1:11" s="3" customFormat="1" ht="22.5" customHeight="1" x14ac:dyDescent="0.2">
      <c r="A118" s="9" t="s">
        <v>237</v>
      </c>
      <c r="B118" s="10" t="s">
        <v>147</v>
      </c>
      <c r="C118" s="18">
        <v>73.8</v>
      </c>
      <c r="D118" s="51">
        <f t="shared" si="10"/>
        <v>1.476</v>
      </c>
      <c r="E118" s="23">
        <v>3899</v>
      </c>
      <c r="F118" s="22">
        <f t="shared" si="11"/>
        <v>3.899</v>
      </c>
      <c r="G118" s="22" t="s">
        <v>107</v>
      </c>
      <c r="H118" s="52"/>
      <c r="I118" s="70"/>
      <c r="J118" s="51" t="s">
        <v>107</v>
      </c>
      <c r="K118" s="32"/>
    </row>
    <row r="119" spans="1:11" s="3" customFormat="1" ht="22.5" customHeight="1" x14ac:dyDescent="0.2">
      <c r="A119" s="9" t="s">
        <v>238</v>
      </c>
      <c r="B119" s="10" t="s">
        <v>293</v>
      </c>
      <c r="C119" s="50">
        <v>107.43</v>
      </c>
      <c r="D119" s="51">
        <f t="shared" si="10"/>
        <v>2.1486000000000001</v>
      </c>
      <c r="E119" s="23">
        <v>6091</v>
      </c>
      <c r="F119" s="22">
        <f t="shared" si="11"/>
        <v>6.0910000000000002</v>
      </c>
      <c r="G119" s="22" t="s">
        <v>107</v>
      </c>
      <c r="H119" s="52"/>
      <c r="I119" s="70"/>
      <c r="J119" s="51"/>
      <c r="K119" s="32"/>
    </row>
    <row r="120" spans="1:11" s="3" customFormat="1" ht="22.5" customHeight="1" x14ac:dyDescent="0.2">
      <c r="A120" s="11" t="s">
        <v>113</v>
      </c>
      <c r="B120" s="12" t="s">
        <v>114</v>
      </c>
      <c r="C120" s="53"/>
      <c r="D120" s="54"/>
      <c r="E120" s="51"/>
      <c r="F120" s="28"/>
      <c r="G120" s="22" t="s">
        <v>107</v>
      </c>
      <c r="H120" s="52"/>
      <c r="I120" s="70"/>
      <c r="J120" s="51"/>
      <c r="K120" s="32"/>
    </row>
    <row r="121" spans="1:11" s="3" customFormat="1" ht="22.5" customHeight="1" x14ac:dyDescent="0.2">
      <c r="A121" s="11">
        <v>1</v>
      </c>
      <c r="B121" s="12" t="s">
        <v>161</v>
      </c>
      <c r="C121" s="53"/>
      <c r="D121" s="54"/>
      <c r="E121" s="51"/>
      <c r="F121" s="28"/>
      <c r="G121" s="22"/>
      <c r="H121" s="52"/>
      <c r="I121" s="70"/>
      <c r="J121" s="51"/>
      <c r="K121" s="32"/>
    </row>
    <row r="122" spans="1:11" s="3" customFormat="1" ht="27.75" customHeight="1" x14ac:dyDescent="0.2">
      <c r="A122" s="9" t="s">
        <v>173</v>
      </c>
      <c r="B122" s="10" t="s">
        <v>42</v>
      </c>
      <c r="C122" s="50">
        <v>129.57</v>
      </c>
      <c r="D122" s="51">
        <f>C122/50</f>
        <v>2.5913999999999997</v>
      </c>
      <c r="E122" s="23">
        <v>6497</v>
      </c>
      <c r="F122" s="22">
        <f>E122/1250</f>
        <v>5.1976000000000004</v>
      </c>
      <c r="G122" s="22" t="s">
        <v>107</v>
      </c>
      <c r="H122" s="52"/>
      <c r="I122" s="66" t="s">
        <v>165</v>
      </c>
      <c r="J122" s="51"/>
      <c r="K122" s="32"/>
    </row>
    <row r="123" spans="1:11" s="3" customFormat="1" ht="27.75" customHeight="1" x14ac:dyDescent="0.2">
      <c r="A123" s="9" t="s">
        <v>174</v>
      </c>
      <c r="B123" s="10" t="s">
        <v>43</v>
      </c>
      <c r="C123" s="50">
        <v>112.09</v>
      </c>
      <c r="D123" s="51">
        <f t="shared" ref="D123:D136" si="12">C123/50</f>
        <v>2.2418</v>
      </c>
      <c r="E123" s="23">
        <v>4275</v>
      </c>
      <c r="F123" s="22">
        <f t="shared" ref="F123:F132" si="13">E123/1000</f>
        <v>4.2750000000000004</v>
      </c>
      <c r="G123" s="22" t="s">
        <v>107</v>
      </c>
      <c r="H123" s="52"/>
      <c r="I123" s="66" t="s">
        <v>165</v>
      </c>
      <c r="J123" s="51" t="s">
        <v>107</v>
      </c>
      <c r="K123" s="32"/>
    </row>
    <row r="124" spans="1:11" s="3" customFormat="1" ht="27.75" customHeight="1" x14ac:dyDescent="0.2">
      <c r="A124" s="9" t="s">
        <v>180</v>
      </c>
      <c r="B124" s="10" t="s">
        <v>44</v>
      </c>
      <c r="C124" s="50">
        <v>101.18</v>
      </c>
      <c r="D124" s="51">
        <f t="shared" si="12"/>
        <v>2.0236000000000001</v>
      </c>
      <c r="E124" s="23">
        <v>3068</v>
      </c>
      <c r="F124" s="22">
        <f t="shared" si="13"/>
        <v>3.0680000000000001</v>
      </c>
      <c r="G124" s="22" t="s">
        <v>107</v>
      </c>
      <c r="H124" s="52"/>
      <c r="I124" s="66" t="s">
        <v>165</v>
      </c>
      <c r="J124" s="51" t="s">
        <v>107</v>
      </c>
      <c r="K124" s="32"/>
    </row>
    <row r="125" spans="1:11" s="3" customFormat="1" ht="22.5" customHeight="1" x14ac:dyDescent="0.2">
      <c r="A125" s="9" t="s">
        <v>181</v>
      </c>
      <c r="B125" s="10" t="s">
        <v>45</v>
      </c>
      <c r="C125" s="50">
        <v>108.32</v>
      </c>
      <c r="D125" s="51">
        <f t="shared" si="12"/>
        <v>2.1663999999999999</v>
      </c>
      <c r="E125" s="23">
        <v>2972</v>
      </c>
      <c r="F125" s="22">
        <f t="shared" si="13"/>
        <v>2.972</v>
      </c>
      <c r="G125" s="22" t="s">
        <v>107</v>
      </c>
      <c r="H125" s="52"/>
      <c r="I125" s="70"/>
      <c r="J125" s="51" t="s">
        <v>107</v>
      </c>
      <c r="K125" s="32"/>
    </row>
    <row r="126" spans="1:11" s="3" customFormat="1" ht="22.5" customHeight="1" x14ac:dyDescent="0.2">
      <c r="A126" s="9" t="s">
        <v>182</v>
      </c>
      <c r="B126" s="10" t="s">
        <v>46</v>
      </c>
      <c r="C126" s="50">
        <v>123.25</v>
      </c>
      <c r="D126" s="51">
        <f t="shared" si="12"/>
        <v>2.4649999999999999</v>
      </c>
      <c r="E126" s="23">
        <v>3048</v>
      </c>
      <c r="F126" s="22">
        <f t="shared" si="13"/>
        <v>3.048</v>
      </c>
      <c r="G126" s="22" t="s">
        <v>107</v>
      </c>
      <c r="H126" s="52"/>
      <c r="I126" s="70"/>
      <c r="J126" s="51" t="s">
        <v>107</v>
      </c>
      <c r="K126" s="32"/>
    </row>
    <row r="127" spans="1:11" s="3" customFormat="1" ht="22.5" customHeight="1" x14ac:dyDescent="0.2">
      <c r="A127" s="9" t="s">
        <v>183</v>
      </c>
      <c r="B127" s="10" t="s">
        <v>47</v>
      </c>
      <c r="C127" s="50">
        <v>104.68</v>
      </c>
      <c r="D127" s="51">
        <f t="shared" si="12"/>
        <v>2.0936000000000003</v>
      </c>
      <c r="E127" s="23">
        <v>2160</v>
      </c>
      <c r="F127" s="22">
        <f t="shared" si="13"/>
        <v>2.16</v>
      </c>
      <c r="G127" s="22" t="s">
        <v>107</v>
      </c>
      <c r="H127" s="52"/>
      <c r="I127" s="70"/>
      <c r="J127" s="51" t="s">
        <v>107</v>
      </c>
      <c r="K127" s="32"/>
    </row>
    <row r="128" spans="1:11" s="3" customFormat="1" ht="22.5" customHeight="1" x14ac:dyDescent="0.2">
      <c r="A128" s="9" t="s">
        <v>184</v>
      </c>
      <c r="B128" s="10" t="s">
        <v>48</v>
      </c>
      <c r="C128" s="50">
        <v>165.93</v>
      </c>
      <c r="D128" s="51">
        <f t="shared" si="12"/>
        <v>3.3186</v>
      </c>
      <c r="E128" s="23">
        <v>3487</v>
      </c>
      <c r="F128" s="22">
        <f t="shared" si="13"/>
        <v>3.4870000000000001</v>
      </c>
      <c r="G128" s="22" t="s">
        <v>107</v>
      </c>
      <c r="H128" s="52"/>
      <c r="I128" s="70"/>
      <c r="J128" s="51" t="s">
        <v>107</v>
      </c>
    </row>
    <row r="129" spans="1:11" s="3" customFormat="1" ht="26.25" customHeight="1" x14ac:dyDescent="0.2">
      <c r="A129" s="9" t="s">
        <v>185</v>
      </c>
      <c r="B129" s="10" t="s">
        <v>49</v>
      </c>
      <c r="C129" s="50">
        <v>125.5</v>
      </c>
      <c r="D129" s="51">
        <f t="shared" si="12"/>
        <v>2.5099999999999998</v>
      </c>
      <c r="E129" s="23">
        <v>6626</v>
      </c>
      <c r="F129" s="22">
        <f t="shared" si="13"/>
        <v>6.6260000000000003</v>
      </c>
      <c r="G129" s="22" t="s">
        <v>107</v>
      </c>
      <c r="H129" s="52"/>
      <c r="I129" s="66" t="s">
        <v>165</v>
      </c>
      <c r="J129" s="51"/>
      <c r="K129" s="32"/>
    </row>
    <row r="130" spans="1:11" s="3" customFormat="1" ht="26.25" customHeight="1" x14ac:dyDescent="0.2">
      <c r="A130" s="9" t="s">
        <v>186</v>
      </c>
      <c r="B130" s="10" t="s">
        <v>50</v>
      </c>
      <c r="C130" s="50">
        <v>59.72</v>
      </c>
      <c r="D130" s="51">
        <f t="shared" si="12"/>
        <v>1.1943999999999999</v>
      </c>
      <c r="E130" s="23">
        <v>3990</v>
      </c>
      <c r="F130" s="22">
        <f t="shared" si="13"/>
        <v>3.99</v>
      </c>
      <c r="G130" s="22" t="s">
        <v>107</v>
      </c>
      <c r="H130" s="52"/>
      <c r="I130" s="66" t="s">
        <v>165</v>
      </c>
      <c r="J130" s="51" t="s">
        <v>107</v>
      </c>
      <c r="K130" s="32"/>
    </row>
    <row r="131" spans="1:11" s="3" customFormat="1" ht="26.25" customHeight="1" x14ac:dyDescent="0.2">
      <c r="A131" s="9" t="s">
        <v>187</v>
      </c>
      <c r="B131" s="10" t="s">
        <v>51</v>
      </c>
      <c r="C131" s="50">
        <v>65.34</v>
      </c>
      <c r="D131" s="51">
        <f t="shared" si="12"/>
        <v>1.3068</v>
      </c>
      <c r="E131" s="23">
        <v>3638</v>
      </c>
      <c r="F131" s="22">
        <f t="shared" si="13"/>
        <v>3.6379999999999999</v>
      </c>
      <c r="G131" s="22" t="s">
        <v>107</v>
      </c>
      <c r="H131" s="52"/>
      <c r="I131" s="70"/>
      <c r="J131" s="51" t="s">
        <v>107</v>
      </c>
      <c r="K131" s="32"/>
    </row>
    <row r="132" spans="1:11" s="3" customFormat="1" ht="26.25" customHeight="1" x14ac:dyDescent="0.2">
      <c r="A132" s="9" t="s">
        <v>222</v>
      </c>
      <c r="B132" s="10" t="s">
        <v>52</v>
      </c>
      <c r="C132" s="50">
        <v>86.88</v>
      </c>
      <c r="D132" s="51">
        <f t="shared" si="12"/>
        <v>1.7375999999999998</v>
      </c>
      <c r="E132" s="23">
        <v>4357</v>
      </c>
      <c r="F132" s="22">
        <f t="shared" si="13"/>
        <v>4.3570000000000002</v>
      </c>
      <c r="G132" s="22" t="s">
        <v>107</v>
      </c>
      <c r="H132" s="52"/>
      <c r="I132" s="70"/>
      <c r="J132" s="51" t="s">
        <v>107</v>
      </c>
      <c r="K132" s="32"/>
    </row>
    <row r="133" spans="1:11" s="3" customFormat="1" ht="26.25" customHeight="1" x14ac:dyDescent="0.2">
      <c r="A133" s="9" t="s">
        <v>223</v>
      </c>
      <c r="B133" s="10" t="s">
        <v>53</v>
      </c>
      <c r="C133" s="50">
        <v>81.849999999999994</v>
      </c>
      <c r="D133" s="51">
        <f t="shared" si="12"/>
        <v>1.6369999999999998</v>
      </c>
      <c r="E133" s="23">
        <v>6159</v>
      </c>
      <c r="F133" s="22">
        <f>E133/1500</f>
        <v>4.1059999999999999</v>
      </c>
      <c r="G133" s="22" t="s">
        <v>107</v>
      </c>
      <c r="H133" s="52"/>
      <c r="I133" s="66" t="s">
        <v>165</v>
      </c>
      <c r="J133" s="51" t="s">
        <v>107</v>
      </c>
      <c r="K133" s="32"/>
    </row>
    <row r="134" spans="1:11" s="3" customFormat="1" ht="26.25" customHeight="1" x14ac:dyDescent="0.2">
      <c r="A134" s="9" t="s">
        <v>224</v>
      </c>
      <c r="B134" s="10" t="s">
        <v>54</v>
      </c>
      <c r="C134" s="50">
        <v>68.75</v>
      </c>
      <c r="D134" s="51">
        <f t="shared" si="12"/>
        <v>1.375</v>
      </c>
      <c r="E134" s="23">
        <v>2923</v>
      </c>
      <c r="F134" s="22">
        <f>E134/1000</f>
        <v>2.923</v>
      </c>
      <c r="G134" s="22" t="s">
        <v>107</v>
      </c>
      <c r="H134" s="52"/>
      <c r="I134" s="70"/>
      <c r="J134" s="51" t="s">
        <v>107</v>
      </c>
      <c r="K134" s="32"/>
    </row>
    <row r="135" spans="1:11" s="3" customFormat="1" ht="26.25" customHeight="1" x14ac:dyDescent="0.2">
      <c r="A135" s="9" t="s">
        <v>225</v>
      </c>
      <c r="B135" s="10" t="s">
        <v>55</v>
      </c>
      <c r="C135" s="50">
        <v>84.56</v>
      </c>
      <c r="D135" s="51">
        <f t="shared" si="12"/>
        <v>1.6912</v>
      </c>
      <c r="E135" s="23">
        <v>4080</v>
      </c>
      <c r="F135" s="22">
        <f>E135/1000</f>
        <v>4.08</v>
      </c>
      <c r="G135" s="22" t="s">
        <v>107</v>
      </c>
      <c r="H135" s="52"/>
      <c r="I135" s="66" t="s">
        <v>165</v>
      </c>
      <c r="J135" s="51" t="s">
        <v>107</v>
      </c>
    </row>
    <row r="136" spans="1:11" s="3" customFormat="1" ht="26.25" customHeight="1" x14ac:dyDescent="0.2">
      <c r="A136" s="9">
        <v>1.1499999999999999</v>
      </c>
      <c r="B136" s="10" t="s">
        <v>56</v>
      </c>
      <c r="C136" s="50">
        <v>77.97</v>
      </c>
      <c r="D136" s="51">
        <f t="shared" si="12"/>
        <v>1.5593999999999999</v>
      </c>
      <c r="E136" s="23">
        <v>6034</v>
      </c>
      <c r="F136" s="22">
        <f>E136/1000</f>
        <v>6.0339999999999998</v>
      </c>
      <c r="G136" s="22" t="s">
        <v>107</v>
      </c>
      <c r="H136" s="52"/>
      <c r="I136" s="66" t="s">
        <v>165</v>
      </c>
      <c r="J136" s="51" t="s">
        <v>107</v>
      </c>
      <c r="K136" s="32"/>
    </row>
    <row r="137" spans="1:11" s="3" customFormat="1" ht="22.5" customHeight="1" x14ac:dyDescent="0.2">
      <c r="A137" s="11" t="s">
        <v>115</v>
      </c>
      <c r="B137" s="12" t="s">
        <v>116</v>
      </c>
      <c r="C137" s="53"/>
      <c r="D137" s="54"/>
      <c r="E137" s="51"/>
      <c r="F137" s="28"/>
      <c r="G137" s="22" t="s">
        <v>107</v>
      </c>
      <c r="H137" s="52"/>
      <c r="I137" s="70"/>
      <c r="J137" s="51"/>
      <c r="K137" s="32"/>
    </row>
    <row r="138" spans="1:11" s="3" customFormat="1" ht="22.5" customHeight="1" x14ac:dyDescent="0.2">
      <c r="A138" s="11">
        <v>1</v>
      </c>
      <c r="B138" s="12" t="s">
        <v>161</v>
      </c>
      <c r="C138" s="53"/>
      <c r="D138" s="54"/>
      <c r="E138" s="51"/>
      <c r="F138" s="28"/>
      <c r="G138" s="22"/>
      <c r="H138" s="52"/>
      <c r="I138" s="70"/>
      <c r="J138" s="51"/>
      <c r="K138" s="32"/>
    </row>
    <row r="139" spans="1:11" s="3" customFormat="1" ht="38.25" customHeight="1" x14ac:dyDescent="0.2">
      <c r="A139" s="9" t="s">
        <v>173</v>
      </c>
      <c r="B139" s="10" t="s">
        <v>125</v>
      </c>
      <c r="C139" s="18">
        <v>162.85</v>
      </c>
      <c r="D139" s="22">
        <f>C139/50</f>
        <v>3.2569999999999997</v>
      </c>
      <c r="E139" s="23">
        <v>1563</v>
      </c>
      <c r="F139" s="22">
        <f>E139/1000</f>
        <v>1.5629999999999999</v>
      </c>
      <c r="G139" s="22" t="s">
        <v>107</v>
      </c>
      <c r="H139" s="14"/>
      <c r="I139" s="66" t="s">
        <v>167</v>
      </c>
      <c r="J139" s="22" t="s">
        <v>107</v>
      </c>
    </row>
    <row r="140" spans="1:11" s="3" customFormat="1" ht="27" customHeight="1" x14ac:dyDescent="0.2">
      <c r="A140" s="9" t="s">
        <v>174</v>
      </c>
      <c r="B140" s="10" t="s">
        <v>126</v>
      </c>
      <c r="C140" s="18">
        <v>210.21</v>
      </c>
      <c r="D140" s="22">
        <f t="shared" ref="D140:D149" si="14">C140/50</f>
        <v>4.2042000000000002</v>
      </c>
      <c r="E140" s="23">
        <v>6519</v>
      </c>
      <c r="F140" s="22">
        <f>E140/1000</f>
        <v>6.5190000000000001</v>
      </c>
      <c r="G140" s="22" t="s">
        <v>107</v>
      </c>
      <c r="H140" s="14"/>
      <c r="I140" s="66" t="s">
        <v>165</v>
      </c>
      <c r="J140" s="22"/>
    </row>
    <row r="141" spans="1:11" s="3" customFormat="1" ht="28.5" customHeight="1" x14ac:dyDescent="0.2">
      <c r="A141" s="9" t="s">
        <v>180</v>
      </c>
      <c r="B141" s="10" t="s">
        <v>127</v>
      </c>
      <c r="C141" s="18">
        <v>179.97</v>
      </c>
      <c r="D141" s="22">
        <f t="shared" si="14"/>
        <v>3.5994000000000002</v>
      </c>
      <c r="E141" s="23">
        <v>3329</v>
      </c>
      <c r="F141" s="22">
        <f>E141/1000</f>
        <v>3.3290000000000002</v>
      </c>
      <c r="G141" s="22" t="s">
        <v>107</v>
      </c>
      <c r="H141" s="14"/>
      <c r="I141" s="66" t="s">
        <v>165</v>
      </c>
      <c r="J141" s="22" t="s">
        <v>107</v>
      </c>
      <c r="K141" s="32"/>
    </row>
    <row r="142" spans="1:11" s="3" customFormat="1" ht="42.75" customHeight="1" x14ac:dyDescent="0.2">
      <c r="A142" s="9" t="s">
        <v>181</v>
      </c>
      <c r="B142" s="10" t="s">
        <v>128</v>
      </c>
      <c r="C142" s="18">
        <v>173.62</v>
      </c>
      <c r="D142" s="22">
        <f t="shared" si="14"/>
        <v>3.4723999999999999</v>
      </c>
      <c r="E142" s="23">
        <v>1166</v>
      </c>
      <c r="F142" s="22">
        <f>E142/1000</f>
        <v>1.1659999999999999</v>
      </c>
      <c r="G142" s="22" t="s">
        <v>107</v>
      </c>
      <c r="H142" s="14"/>
      <c r="I142" s="66" t="s">
        <v>167</v>
      </c>
      <c r="J142" s="22" t="s">
        <v>107</v>
      </c>
    </row>
    <row r="143" spans="1:11" s="3" customFormat="1" ht="28.5" customHeight="1" x14ac:dyDescent="0.2">
      <c r="A143" s="9" t="s">
        <v>182</v>
      </c>
      <c r="B143" s="10" t="s">
        <v>129</v>
      </c>
      <c r="C143" s="18">
        <v>217.42</v>
      </c>
      <c r="D143" s="22">
        <f t="shared" si="14"/>
        <v>4.3483999999999998</v>
      </c>
      <c r="E143" s="23">
        <v>13309</v>
      </c>
      <c r="F143" s="22">
        <f>E143/1250</f>
        <v>10.6472</v>
      </c>
      <c r="G143" s="22" t="s">
        <v>107</v>
      </c>
      <c r="H143" s="14"/>
      <c r="I143" s="66" t="s">
        <v>165</v>
      </c>
      <c r="J143" s="22"/>
    </row>
    <row r="144" spans="1:11" s="3" customFormat="1" ht="21.75" customHeight="1" x14ac:dyDescent="0.2">
      <c r="A144" s="9" t="s">
        <v>183</v>
      </c>
      <c r="B144" s="10" t="s">
        <v>130</v>
      </c>
      <c r="C144" s="18">
        <v>61.85</v>
      </c>
      <c r="D144" s="22">
        <f t="shared" si="14"/>
        <v>1.2370000000000001</v>
      </c>
      <c r="E144" s="23">
        <v>4466</v>
      </c>
      <c r="F144" s="22">
        <f t="shared" ref="F144:F149" si="15">E144/1000</f>
        <v>4.4660000000000002</v>
      </c>
      <c r="G144" s="22" t="s">
        <v>107</v>
      </c>
      <c r="H144" s="14"/>
      <c r="I144" s="67"/>
      <c r="J144" s="22" t="s">
        <v>107</v>
      </c>
      <c r="K144" s="32"/>
    </row>
    <row r="145" spans="1:11" s="3" customFormat="1" ht="22.5" customHeight="1" x14ac:dyDescent="0.2">
      <c r="A145" s="9" t="s">
        <v>184</v>
      </c>
      <c r="B145" s="10" t="s">
        <v>131</v>
      </c>
      <c r="C145" s="18">
        <v>113.58</v>
      </c>
      <c r="D145" s="22">
        <f t="shared" si="14"/>
        <v>2.2715999999999998</v>
      </c>
      <c r="E145" s="23">
        <v>7392</v>
      </c>
      <c r="F145" s="22">
        <f t="shared" si="15"/>
        <v>7.3920000000000003</v>
      </c>
      <c r="G145" s="22" t="s">
        <v>107</v>
      </c>
      <c r="H145" s="14"/>
      <c r="I145" s="67"/>
      <c r="J145" s="22"/>
    </row>
    <row r="146" spans="1:11" s="4" customFormat="1" ht="22.5" customHeight="1" x14ac:dyDescent="0.2">
      <c r="A146" s="9" t="s">
        <v>185</v>
      </c>
      <c r="B146" s="10" t="s">
        <v>132</v>
      </c>
      <c r="C146" s="18">
        <v>117.12</v>
      </c>
      <c r="D146" s="22">
        <f t="shared" si="14"/>
        <v>2.3424</v>
      </c>
      <c r="E146" s="23">
        <v>3440</v>
      </c>
      <c r="F146" s="22">
        <f t="shared" si="15"/>
        <v>3.44</v>
      </c>
      <c r="G146" s="22" t="s">
        <v>107</v>
      </c>
      <c r="H146" s="14"/>
      <c r="I146" s="67"/>
      <c r="J146" s="22" t="s">
        <v>107</v>
      </c>
    </row>
    <row r="147" spans="1:11" s="3" customFormat="1" ht="27.75" customHeight="1" x14ac:dyDescent="0.2">
      <c r="A147" s="9" t="s">
        <v>186</v>
      </c>
      <c r="B147" s="10" t="s">
        <v>133</v>
      </c>
      <c r="C147" s="18">
        <v>153.03</v>
      </c>
      <c r="D147" s="22">
        <f t="shared" si="14"/>
        <v>3.0606</v>
      </c>
      <c r="E147" s="23">
        <v>5881</v>
      </c>
      <c r="F147" s="22">
        <f t="shared" si="15"/>
        <v>5.8810000000000002</v>
      </c>
      <c r="G147" s="22" t="s">
        <v>107</v>
      </c>
      <c r="H147" s="14"/>
      <c r="I147" s="66" t="s">
        <v>165</v>
      </c>
      <c r="J147" s="22"/>
    </row>
    <row r="148" spans="1:11" s="3" customFormat="1" ht="27.75" customHeight="1" x14ac:dyDescent="0.2">
      <c r="A148" s="63" t="s">
        <v>187</v>
      </c>
      <c r="B148" s="10" t="s">
        <v>134</v>
      </c>
      <c r="C148" s="18">
        <v>71.680000000000007</v>
      </c>
      <c r="D148" s="22">
        <f t="shared" si="14"/>
        <v>1.4336000000000002</v>
      </c>
      <c r="E148" s="23">
        <v>3096</v>
      </c>
      <c r="F148" s="22">
        <f t="shared" si="15"/>
        <v>3.0960000000000001</v>
      </c>
      <c r="G148" s="22" t="s">
        <v>107</v>
      </c>
      <c r="H148" s="14"/>
      <c r="I148" s="67"/>
      <c r="J148" s="22" t="s">
        <v>107</v>
      </c>
    </row>
    <row r="149" spans="1:11" s="3" customFormat="1" ht="27.75" customHeight="1" x14ac:dyDescent="0.2">
      <c r="A149" s="9" t="s">
        <v>222</v>
      </c>
      <c r="B149" s="10" t="s">
        <v>135</v>
      </c>
      <c r="C149" s="18">
        <v>107.75</v>
      </c>
      <c r="D149" s="22">
        <f t="shared" si="14"/>
        <v>2.1549999999999998</v>
      </c>
      <c r="E149" s="23">
        <v>3395</v>
      </c>
      <c r="F149" s="22">
        <f t="shared" si="15"/>
        <v>3.395</v>
      </c>
      <c r="G149" s="22" t="s">
        <v>107</v>
      </c>
      <c r="H149" s="14"/>
      <c r="I149" s="67"/>
      <c r="J149" s="22" t="s">
        <v>107</v>
      </c>
      <c r="K149" s="32"/>
    </row>
    <row r="150" spans="1:11" s="3" customFormat="1" ht="27.75" customHeight="1" x14ac:dyDescent="0.2">
      <c r="A150" s="11" t="s">
        <v>117</v>
      </c>
      <c r="B150" s="12" t="s">
        <v>118</v>
      </c>
      <c r="C150" s="17"/>
      <c r="D150" s="28"/>
      <c r="E150" s="22"/>
      <c r="F150" s="28"/>
      <c r="G150" s="22" t="s">
        <v>107</v>
      </c>
      <c r="H150" s="14"/>
      <c r="I150" s="67"/>
      <c r="J150" s="22"/>
      <c r="K150" s="32"/>
    </row>
    <row r="151" spans="1:11" s="3" customFormat="1" ht="27.75" customHeight="1" x14ac:dyDescent="0.2">
      <c r="A151" s="11">
        <v>1</v>
      </c>
      <c r="B151" s="12" t="s">
        <v>164</v>
      </c>
      <c r="C151" s="17"/>
      <c r="D151" s="28"/>
      <c r="E151" s="22"/>
      <c r="F151" s="28"/>
      <c r="G151" s="22"/>
      <c r="H151" s="14"/>
      <c r="I151" s="67"/>
      <c r="J151" s="22"/>
      <c r="K151" s="32"/>
    </row>
    <row r="152" spans="1:11" s="3" customFormat="1" ht="29.25" customHeight="1" x14ac:dyDescent="0.2">
      <c r="A152" s="9" t="s">
        <v>173</v>
      </c>
      <c r="B152" s="55" t="s">
        <v>1</v>
      </c>
      <c r="C152" s="56">
        <v>6.63</v>
      </c>
      <c r="D152" s="57">
        <f>C152/14</f>
        <v>0.47357142857142859</v>
      </c>
      <c r="E152" s="23">
        <v>5336</v>
      </c>
      <c r="F152" s="22">
        <f>E152/4000</f>
        <v>1.3340000000000001</v>
      </c>
      <c r="G152" s="22" t="s">
        <v>107</v>
      </c>
      <c r="H152" s="58"/>
      <c r="I152" s="71"/>
      <c r="J152" s="57" t="s">
        <v>107</v>
      </c>
    </row>
    <row r="153" spans="1:11" s="3" customFormat="1" ht="29.25" customHeight="1" x14ac:dyDescent="0.2">
      <c r="A153" s="11">
        <v>2</v>
      </c>
      <c r="B153" s="64" t="s">
        <v>161</v>
      </c>
      <c r="C153" s="56"/>
      <c r="D153" s="57"/>
      <c r="E153" s="23"/>
      <c r="F153" s="22"/>
      <c r="G153" s="22"/>
      <c r="H153" s="58"/>
      <c r="I153" s="71"/>
      <c r="J153" s="57"/>
    </row>
    <row r="154" spans="1:11" s="3" customFormat="1" ht="29.25" customHeight="1" x14ac:dyDescent="0.2">
      <c r="A154" s="9" t="s">
        <v>175</v>
      </c>
      <c r="B154" s="55" t="s">
        <v>2</v>
      </c>
      <c r="C154" s="56">
        <v>48.14</v>
      </c>
      <c r="D154" s="57">
        <f>C154/50</f>
        <v>0.96279999999999999</v>
      </c>
      <c r="E154" s="23">
        <v>3494</v>
      </c>
      <c r="F154" s="22">
        <f t="shared" ref="F154:F162" si="16">E154/1000</f>
        <v>3.4940000000000002</v>
      </c>
      <c r="G154" s="22" t="s">
        <v>107</v>
      </c>
      <c r="H154" s="58"/>
      <c r="I154" s="71"/>
      <c r="J154" s="57" t="s">
        <v>107</v>
      </c>
      <c r="K154" s="32"/>
    </row>
    <row r="155" spans="1:11" s="3" customFormat="1" ht="29.25" customHeight="1" x14ac:dyDescent="0.2">
      <c r="A155" s="9" t="s">
        <v>176</v>
      </c>
      <c r="B155" s="55" t="s">
        <v>3</v>
      </c>
      <c r="C155" s="56">
        <v>65.790000000000006</v>
      </c>
      <c r="D155" s="57">
        <f t="shared" ref="D155:D162" si="17">C155/50</f>
        <v>1.3158000000000001</v>
      </c>
      <c r="E155" s="23">
        <v>4322</v>
      </c>
      <c r="F155" s="22">
        <f t="shared" si="16"/>
        <v>4.3220000000000001</v>
      </c>
      <c r="G155" s="22" t="s">
        <v>107</v>
      </c>
      <c r="H155" s="58"/>
      <c r="I155" s="71"/>
      <c r="J155" s="57" t="s">
        <v>107</v>
      </c>
    </row>
    <row r="156" spans="1:11" s="59" customFormat="1" ht="29.25" customHeight="1" x14ac:dyDescent="0.2">
      <c r="A156" s="9" t="s">
        <v>177</v>
      </c>
      <c r="B156" s="55" t="s">
        <v>0</v>
      </c>
      <c r="C156" s="56">
        <v>24.92</v>
      </c>
      <c r="D156" s="57">
        <f t="shared" si="17"/>
        <v>0.49840000000000001</v>
      </c>
      <c r="E156" s="23">
        <v>4135</v>
      </c>
      <c r="F156" s="22">
        <f t="shared" si="16"/>
        <v>4.1349999999999998</v>
      </c>
      <c r="G156" s="22" t="s">
        <v>107</v>
      </c>
      <c r="H156" s="58"/>
      <c r="I156" s="71"/>
      <c r="J156" s="57" t="s">
        <v>107</v>
      </c>
      <c r="K156" s="3"/>
    </row>
    <row r="157" spans="1:11" s="59" customFormat="1" ht="29.25" customHeight="1" x14ac:dyDescent="0.2">
      <c r="A157" s="9" t="s">
        <v>218</v>
      </c>
      <c r="B157" s="55" t="s">
        <v>4</v>
      </c>
      <c r="C157" s="56">
        <v>54.41</v>
      </c>
      <c r="D157" s="57">
        <f t="shared" si="17"/>
        <v>1.0881999999999998</v>
      </c>
      <c r="E157" s="23">
        <v>8133</v>
      </c>
      <c r="F157" s="22">
        <f t="shared" si="16"/>
        <v>8.1329999999999991</v>
      </c>
      <c r="G157" s="22" t="s">
        <v>107</v>
      </c>
      <c r="H157" s="58"/>
      <c r="I157" s="71"/>
      <c r="J157" s="57" t="s">
        <v>107</v>
      </c>
      <c r="K157" s="3"/>
    </row>
    <row r="158" spans="1:11" s="59" customFormat="1" ht="29.25" customHeight="1" x14ac:dyDescent="0.2">
      <c r="A158" s="9" t="s">
        <v>219</v>
      </c>
      <c r="B158" s="55" t="s">
        <v>5</v>
      </c>
      <c r="C158" s="56">
        <v>59.69</v>
      </c>
      <c r="D158" s="57">
        <f t="shared" si="17"/>
        <v>1.1938</v>
      </c>
      <c r="E158" s="23">
        <v>6818</v>
      </c>
      <c r="F158" s="22">
        <f t="shared" si="16"/>
        <v>6.8179999999999996</v>
      </c>
      <c r="G158" s="22" t="s">
        <v>107</v>
      </c>
      <c r="H158" s="58"/>
      <c r="I158" s="71"/>
      <c r="J158" s="57" t="s">
        <v>107</v>
      </c>
      <c r="K158" s="3"/>
    </row>
    <row r="159" spans="1:11" s="59" customFormat="1" ht="29.25" customHeight="1" x14ac:dyDescent="0.2">
      <c r="A159" s="9" t="s">
        <v>220</v>
      </c>
      <c r="B159" s="55" t="s">
        <v>6</v>
      </c>
      <c r="C159" s="56">
        <v>35.619999999999997</v>
      </c>
      <c r="D159" s="57">
        <f t="shared" si="17"/>
        <v>0.71239999999999992</v>
      </c>
      <c r="E159" s="23">
        <v>3296</v>
      </c>
      <c r="F159" s="22">
        <f t="shared" si="16"/>
        <v>3.2959999999999998</v>
      </c>
      <c r="G159" s="22" t="s">
        <v>107</v>
      </c>
      <c r="H159" s="58"/>
      <c r="I159" s="71"/>
      <c r="J159" s="57" t="s">
        <v>107</v>
      </c>
      <c r="K159" s="3"/>
    </row>
    <row r="160" spans="1:11" s="59" customFormat="1" ht="29.25" customHeight="1" x14ac:dyDescent="0.2">
      <c r="A160" s="9" t="s">
        <v>221</v>
      </c>
      <c r="B160" s="55" t="s">
        <v>7</v>
      </c>
      <c r="C160" s="56">
        <v>40.6</v>
      </c>
      <c r="D160" s="57">
        <f t="shared" si="17"/>
        <v>0.81200000000000006</v>
      </c>
      <c r="E160" s="23">
        <v>4489</v>
      </c>
      <c r="F160" s="22">
        <f t="shared" si="16"/>
        <v>4.4889999999999999</v>
      </c>
      <c r="G160" s="22" t="s">
        <v>107</v>
      </c>
      <c r="H160" s="58"/>
      <c r="I160" s="71"/>
      <c r="J160" s="57" t="s">
        <v>107</v>
      </c>
      <c r="K160" s="3"/>
    </row>
    <row r="161" spans="1:15" s="61" customFormat="1" ht="29.25" customHeight="1" x14ac:dyDescent="0.2">
      <c r="A161" s="9" t="s">
        <v>233</v>
      </c>
      <c r="B161" s="55" t="s">
        <v>8</v>
      </c>
      <c r="C161" s="56">
        <v>59.8</v>
      </c>
      <c r="D161" s="57">
        <f t="shared" si="17"/>
        <v>1.196</v>
      </c>
      <c r="E161" s="23">
        <v>5712</v>
      </c>
      <c r="F161" s="22">
        <f t="shared" si="16"/>
        <v>5.7119999999999997</v>
      </c>
      <c r="G161" s="22" t="s">
        <v>107</v>
      </c>
      <c r="H161" s="58"/>
      <c r="I161" s="71"/>
      <c r="J161" s="57" t="s">
        <v>107</v>
      </c>
      <c r="K161" s="32"/>
      <c r="L161" s="59"/>
      <c r="M161" s="59"/>
      <c r="N161" s="59"/>
      <c r="O161" s="60"/>
    </row>
    <row r="162" spans="1:15" s="61" customFormat="1" ht="29.25" customHeight="1" x14ac:dyDescent="0.2">
      <c r="A162" s="9" t="s">
        <v>234</v>
      </c>
      <c r="B162" s="55" t="s">
        <v>9</v>
      </c>
      <c r="C162" s="56">
        <v>47.81</v>
      </c>
      <c r="D162" s="57">
        <f t="shared" si="17"/>
        <v>0.95620000000000005</v>
      </c>
      <c r="E162" s="23">
        <v>6643</v>
      </c>
      <c r="F162" s="22">
        <f t="shared" si="16"/>
        <v>6.6429999999999998</v>
      </c>
      <c r="G162" s="22" t="s">
        <v>107</v>
      </c>
      <c r="H162" s="58"/>
      <c r="I162" s="71"/>
      <c r="J162" s="57" t="s">
        <v>107</v>
      </c>
      <c r="K162" s="3"/>
      <c r="L162" s="59"/>
      <c r="M162" s="59"/>
      <c r="N162" s="59"/>
      <c r="O162" s="60"/>
    </row>
    <row r="163" spans="1:15" ht="24" customHeight="1" x14ac:dyDescent="0.2"/>
    <row r="164" spans="1:15" ht="35.25" customHeight="1" x14ac:dyDescent="0.2"/>
  </sheetData>
  <mergeCells count="10">
    <mergeCell ref="H4:H5"/>
    <mergeCell ref="I4:I5"/>
    <mergeCell ref="J4:J5"/>
    <mergeCell ref="A1:B1"/>
    <mergeCell ref="C4:D4"/>
    <mergeCell ref="A4:A5"/>
    <mergeCell ref="B4:B5"/>
    <mergeCell ref="E4:F4"/>
    <mergeCell ref="G4:G5"/>
    <mergeCell ref="A2:J2"/>
  </mergeCells>
  <pageMargins left="0.23622047244094499" right="0.23622047244094499" top="0.23622047244094499" bottom="0.23622047244094499" header="0.23622047244094499" footer="0.23622047244094499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74"/>
  <sheetViews>
    <sheetView view="pageBreakPreview" zoomScale="85" zoomScaleNormal="100" zoomScaleSheetLayoutView="85" workbookViewId="0">
      <pane ySplit="5" topLeftCell="A6" activePane="bottomLeft" state="frozen"/>
      <selection pane="bottomLeft" activeCell="B34" sqref="B34"/>
    </sheetView>
  </sheetViews>
  <sheetFormatPr defaultRowHeight="12.75" x14ac:dyDescent="0.2"/>
  <cols>
    <col min="1" max="1" width="5.5703125" customWidth="1"/>
    <col min="2" max="2" width="19.28515625" style="81" customWidth="1"/>
    <col min="3" max="3" width="32.85546875" customWidth="1"/>
    <col min="4" max="4" width="9.28515625" style="79" customWidth="1"/>
    <col min="5" max="5" width="11" style="21" customWidth="1"/>
    <col min="6" max="6" width="10.85546875" style="29" customWidth="1"/>
    <col min="7" max="7" width="10.5703125" style="21" customWidth="1"/>
    <col min="8" max="8" width="10.85546875" style="29" customWidth="1"/>
    <col min="9" max="9" width="10.5703125" style="21" customWidth="1"/>
    <col min="10" max="10" width="9" style="2" customWidth="1"/>
    <col min="11" max="11" width="30.28515625" style="74" customWidth="1"/>
    <col min="14" max="14" width="9.28515625" bestFit="1" customWidth="1"/>
    <col min="15" max="15" width="10.85546875" bestFit="1" customWidth="1"/>
  </cols>
  <sheetData>
    <row r="1" spans="1:29" s="1" customFormat="1" ht="24.75" customHeight="1" x14ac:dyDescent="0.3">
      <c r="A1" s="104" t="s">
        <v>149</v>
      </c>
      <c r="B1" s="104"/>
      <c r="C1" s="104"/>
      <c r="D1" s="19"/>
      <c r="E1" s="19"/>
      <c r="F1" s="24"/>
      <c r="G1" s="19"/>
      <c r="H1" s="24"/>
      <c r="I1" s="104" t="s">
        <v>283</v>
      </c>
      <c r="J1" s="104"/>
      <c r="K1" s="104"/>
    </row>
    <row r="2" spans="1:29" s="1" customFormat="1" ht="45.75" customHeight="1" x14ac:dyDescent="0.3">
      <c r="A2" s="104" t="s">
        <v>309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29" s="1" customFormat="1" ht="18.75" x14ac:dyDescent="0.3">
      <c r="B3" s="80"/>
      <c r="D3" s="75"/>
      <c r="E3" s="20"/>
      <c r="F3" s="25"/>
      <c r="G3" s="20"/>
      <c r="H3" s="25"/>
      <c r="I3" s="20"/>
      <c r="J3" s="6"/>
      <c r="K3" s="73"/>
    </row>
    <row r="4" spans="1:29" s="7" customFormat="1" ht="22.5" customHeight="1" x14ac:dyDescent="0.2">
      <c r="A4" s="105" t="s">
        <v>150</v>
      </c>
      <c r="B4" s="105" t="s">
        <v>170</v>
      </c>
      <c r="C4" s="102" t="s">
        <v>168</v>
      </c>
      <c r="D4" s="102" t="s">
        <v>169</v>
      </c>
      <c r="E4" s="105" t="s">
        <v>153</v>
      </c>
      <c r="F4" s="105"/>
      <c r="G4" s="106" t="s">
        <v>154</v>
      </c>
      <c r="H4" s="107"/>
      <c r="I4" s="102" t="s">
        <v>157</v>
      </c>
      <c r="J4" s="102" t="s">
        <v>158</v>
      </c>
      <c r="K4" s="102" t="s">
        <v>159</v>
      </c>
    </row>
    <row r="5" spans="1:29" s="7" customFormat="1" ht="60" customHeight="1" x14ac:dyDescent="0.2">
      <c r="A5" s="105"/>
      <c r="B5" s="105"/>
      <c r="C5" s="103"/>
      <c r="D5" s="103"/>
      <c r="E5" s="16" t="s">
        <v>152</v>
      </c>
      <c r="F5" s="26" t="s">
        <v>156</v>
      </c>
      <c r="G5" s="16" t="s">
        <v>155</v>
      </c>
      <c r="H5" s="26" t="s">
        <v>156</v>
      </c>
      <c r="I5" s="103"/>
      <c r="J5" s="103"/>
      <c r="K5" s="103"/>
    </row>
    <row r="6" spans="1:29" s="8" customFormat="1" ht="12.75" customHeight="1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</row>
    <row r="7" spans="1:29" s="4" customFormat="1" ht="22.5" customHeight="1" x14ac:dyDescent="0.2">
      <c r="A7" s="11" t="s">
        <v>10</v>
      </c>
      <c r="C7" s="12" t="s">
        <v>295</v>
      </c>
      <c r="D7" s="11"/>
      <c r="E7" s="17"/>
      <c r="F7" s="28"/>
      <c r="G7" s="5"/>
      <c r="H7" s="28"/>
      <c r="I7" s="27"/>
      <c r="J7" s="13"/>
      <c r="K7" s="65"/>
    </row>
    <row r="8" spans="1:29" s="4" customFormat="1" ht="22.5" customHeight="1" x14ac:dyDescent="0.2">
      <c r="A8" s="11">
        <v>1</v>
      </c>
      <c r="B8" s="11" t="s">
        <v>161</v>
      </c>
      <c r="C8" s="12"/>
      <c r="D8" s="11"/>
      <c r="E8" s="17"/>
      <c r="F8" s="28"/>
      <c r="G8" s="5"/>
      <c r="H8" s="28"/>
      <c r="I8" s="27"/>
      <c r="J8" s="13"/>
      <c r="K8" s="65"/>
    </row>
    <row r="9" spans="1:29" s="3" customFormat="1" ht="38.25" customHeight="1" x14ac:dyDescent="0.2">
      <c r="A9" s="9" t="s">
        <v>173</v>
      </c>
      <c r="B9" s="9" t="s">
        <v>87</v>
      </c>
      <c r="C9" s="10" t="s">
        <v>255</v>
      </c>
      <c r="D9" s="9">
        <v>2</v>
      </c>
      <c r="E9" s="18">
        <v>166.7</v>
      </c>
      <c r="F9" s="22">
        <f>E9/100</f>
        <v>1.6669999999999998</v>
      </c>
      <c r="G9" s="23">
        <v>16063</v>
      </c>
      <c r="H9" s="22">
        <f>G9/5000</f>
        <v>3.2126000000000001</v>
      </c>
      <c r="I9" s="22" t="s">
        <v>107</v>
      </c>
      <c r="J9" s="14"/>
      <c r="K9" s="66" t="s">
        <v>163</v>
      </c>
      <c r="M9" s="33"/>
      <c r="N9" s="33"/>
      <c r="O9" s="33"/>
      <c r="P9" s="34"/>
      <c r="Q9" s="34"/>
      <c r="R9" s="33"/>
      <c r="S9" s="34"/>
      <c r="T9" s="34"/>
      <c r="U9" s="34"/>
      <c r="V9" s="34"/>
      <c r="W9" s="34"/>
      <c r="X9" s="34"/>
      <c r="Y9" s="34"/>
      <c r="Z9" s="35"/>
      <c r="AA9" s="4"/>
      <c r="AB9" s="4"/>
      <c r="AC9" s="36"/>
    </row>
    <row r="10" spans="1:29" s="3" customFormat="1" ht="24.75" customHeight="1" x14ac:dyDescent="0.2">
      <c r="A10" s="11">
        <v>2</v>
      </c>
      <c r="B10" s="11" t="s">
        <v>162</v>
      </c>
      <c r="C10" s="10"/>
      <c r="D10" s="9"/>
      <c r="E10" s="18"/>
      <c r="F10" s="22"/>
      <c r="G10" s="23"/>
      <c r="H10" s="22"/>
      <c r="I10" s="22"/>
      <c r="J10" s="14"/>
      <c r="K10" s="66"/>
      <c r="M10" s="33"/>
      <c r="N10" s="33"/>
      <c r="O10" s="33"/>
      <c r="P10" s="34"/>
      <c r="Q10" s="34"/>
      <c r="R10" s="33"/>
      <c r="S10" s="34"/>
      <c r="T10" s="34"/>
      <c r="U10" s="34"/>
      <c r="V10" s="34"/>
      <c r="W10" s="34"/>
      <c r="X10" s="34"/>
      <c r="Y10" s="34"/>
      <c r="Z10" s="35"/>
      <c r="AA10" s="4"/>
      <c r="AB10" s="4"/>
      <c r="AC10" s="36"/>
    </row>
    <row r="11" spans="1:29" s="3" customFormat="1" ht="84.75" customHeight="1" x14ac:dyDescent="0.2">
      <c r="A11" s="9" t="s">
        <v>175</v>
      </c>
      <c r="B11" s="9" t="s">
        <v>171</v>
      </c>
      <c r="C11" s="10" t="s">
        <v>256</v>
      </c>
      <c r="D11" s="9">
        <v>5</v>
      </c>
      <c r="E11" s="18">
        <v>56.75</v>
      </c>
      <c r="F11" s="22">
        <f>E11/5.5</f>
        <v>10.318181818181818</v>
      </c>
      <c r="G11" s="23">
        <v>49205</v>
      </c>
      <c r="H11" s="22">
        <f>G11/15000</f>
        <v>3.2803333333333335</v>
      </c>
      <c r="I11" s="22" t="s">
        <v>107</v>
      </c>
      <c r="J11" s="14"/>
      <c r="K11" s="66" t="s">
        <v>163</v>
      </c>
      <c r="M11" s="33"/>
      <c r="N11" s="33"/>
      <c r="O11" s="33"/>
      <c r="P11" s="34"/>
      <c r="Q11" s="34"/>
      <c r="R11" s="33"/>
      <c r="S11" s="34"/>
      <c r="T11" s="34"/>
      <c r="U11" s="34"/>
      <c r="V11" s="34"/>
      <c r="W11" s="34"/>
      <c r="X11" s="34"/>
      <c r="Y11" s="34"/>
      <c r="Z11" s="35"/>
      <c r="AA11" s="4"/>
      <c r="AB11" s="4"/>
      <c r="AC11" s="36"/>
    </row>
    <row r="12" spans="1:29" s="3" customFormat="1" ht="54.75" customHeight="1" x14ac:dyDescent="0.2">
      <c r="A12" s="9" t="s">
        <v>177</v>
      </c>
      <c r="B12" s="9" t="s">
        <v>100</v>
      </c>
      <c r="C12" s="10" t="s">
        <v>258</v>
      </c>
      <c r="D12" s="9">
        <v>2</v>
      </c>
      <c r="E12" s="18">
        <v>27.56</v>
      </c>
      <c r="F12" s="22">
        <f>E12/5.5</f>
        <v>5.0109090909090908</v>
      </c>
      <c r="G12" s="23">
        <v>25517</v>
      </c>
      <c r="H12" s="22">
        <f>G12/15000</f>
        <v>1.7011333333333334</v>
      </c>
      <c r="I12" s="22" t="s">
        <v>107</v>
      </c>
      <c r="J12" s="14"/>
      <c r="K12" s="66" t="s">
        <v>163</v>
      </c>
      <c r="L12" s="32"/>
      <c r="M12" s="33"/>
      <c r="N12" s="33"/>
      <c r="O12" s="33"/>
      <c r="P12" s="34"/>
      <c r="Q12" s="34"/>
      <c r="R12" s="33"/>
      <c r="S12" s="34"/>
      <c r="T12" s="34"/>
      <c r="U12" s="34"/>
      <c r="V12" s="34"/>
      <c r="W12" s="34"/>
      <c r="X12" s="34"/>
      <c r="Y12" s="34"/>
      <c r="Z12" s="35"/>
      <c r="AA12" s="4"/>
      <c r="AB12" s="4"/>
      <c r="AC12" s="36"/>
    </row>
    <row r="13" spans="1:29" s="3" customFormat="1" ht="22.5" customHeight="1" x14ac:dyDescent="0.2">
      <c r="A13" s="11" t="s">
        <v>11</v>
      </c>
      <c r="C13" s="11" t="s">
        <v>294</v>
      </c>
      <c r="D13" s="11"/>
      <c r="E13" s="17"/>
      <c r="F13" s="28"/>
      <c r="G13" s="37"/>
      <c r="H13" s="28"/>
      <c r="I13" s="37"/>
      <c r="J13" s="38"/>
      <c r="K13" s="68"/>
      <c r="L13" s="32"/>
      <c r="M13" s="33"/>
      <c r="N13" s="33"/>
      <c r="O13" s="33"/>
      <c r="P13" s="34"/>
      <c r="Q13" s="34"/>
      <c r="R13" s="33"/>
      <c r="S13" s="34"/>
      <c r="T13" s="34"/>
      <c r="U13" s="34"/>
      <c r="V13" s="34"/>
      <c r="W13" s="34"/>
      <c r="X13" s="34"/>
      <c r="Y13" s="34"/>
      <c r="Z13" s="35"/>
      <c r="AA13" s="4"/>
      <c r="AB13" s="4"/>
      <c r="AC13" s="36"/>
    </row>
    <row r="14" spans="1:29" s="3" customFormat="1" ht="22.5" customHeight="1" x14ac:dyDescent="0.2">
      <c r="A14" s="11">
        <v>1</v>
      </c>
      <c r="B14" s="11" t="s">
        <v>162</v>
      </c>
      <c r="C14" s="12"/>
      <c r="D14" s="11"/>
      <c r="E14" s="17"/>
      <c r="F14" s="28"/>
      <c r="G14" s="37"/>
      <c r="H14" s="28"/>
      <c r="I14" s="37"/>
      <c r="J14" s="38"/>
      <c r="K14" s="68"/>
      <c r="L14" s="32"/>
      <c r="M14" s="33"/>
      <c r="N14" s="33"/>
      <c r="O14" s="33"/>
      <c r="P14" s="34"/>
      <c r="Q14" s="34"/>
      <c r="R14" s="33"/>
      <c r="S14" s="34"/>
      <c r="T14" s="34"/>
      <c r="U14" s="34"/>
      <c r="V14" s="34"/>
      <c r="W14" s="34"/>
      <c r="X14" s="34"/>
      <c r="Y14" s="34"/>
      <c r="Z14" s="35"/>
      <c r="AA14" s="4"/>
      <c r="AB14" s="4"/>
      <c r="AC14" s="36"/>
    </row>
    <row r="15" spans="1:29" s="3" customFormat="1" ht="51.75" customHeight="1" x14ac:dyDescent="0.2">
      <c r="A15" s="9" t="s">
        <v>173</v>
      </c>
      <c r="B15" s="76" t="s">
        <v>172</v>
      </c>
      <c r="C15" s="30" t="s">
        <v>257</v>
      </c>
      <c r="D15" s="76">
        <v>3</v>
      </c>
      <c r="E15" s="39">
        <v>222.65</v>
      </c>
      <c r="F15" s="40">
        <f>E15/5.5</f>
        <v>40.481818181818184</v>
      </c>
      <c r="G15" s="31">
        <v>18208</v>
      </c>
      <c r="H15" s="40">
        <f>G15/15000</f>
        <v>1.2138666666666666</v>
      </c>
      <c r="I15" s="22" t="s">
        <v>107</v>
      </c>
      <c r="J15" s="14"/>
      <c r="K15" s="67"/>
      <c r="L15" s="32"/>
      <c r="M15" s="33"/>
      <c r="N15" s="33"/>
      <c r="O15" s="33"/>
      <c r="P15" s="34"/>
      <c r="Q15" s="34"/>
      <c r="R15" s="33"/>
      <c r="S15" s="34"/>
      <c r="T15" s="34"/>
      <c r="U15" s="34"/>
      <c r="V15" s="34"/>
      <c r="W15" s="34"/>
      <c r="X15" s="34"/>
      <c r="Y15" s="34"/>
      <c r="Z15" s="35"/>
      <c r="AA15" s="4"/>
      <c r="AB15" s="4"/>
      <c r="AC15" s="36"/>
    </row>
    <row r="16" spans="1:29" s="3" customFormat="1" ht="31.5" customHeight="1" x14ac:dyDescent="0.2">
      <c r="A16" s="11" t="s">
        <v>12</v>
      </c>
      <c r="C16" s="77" t="s">
        <v>121</v>
      </c>
      <c r="D16" s="77"/>
      <c r="E16" s="42"/>
      <c r="F16" s="43"/>
      <c r="G16" s="37"/>
      <c r="H16" s="62"/>
      <c r="I16" s="37"/>
      <c r="J16" s="38"/>
      <c r="K16" s="68"/>
      <c r="L16" s="32"/>
      <c r="M16" s="33"/>
      <c r="N16" s="33"/>
      <c r="O16" s="33"/>
      <c r="P16" s="34"/>
      <c r="Q16" s="34"/>
      <c r="R16" s="33"/>
      <c r="S16" s="34"/>
      <c r="T16" s="34"/>
      <c r="U16" s="34"/>
      <c r="V16" s="34"/>
      <c r="W16" s="34"/>
      <c r="X16" s="34"/>
      <c r="Y16" s="34"/>
      <c r="Z16" s="35"/>
      <c r="AA16" s="4"/>
      <c r="AB16" s="4"/>
      <c r="AC16" s="36"/>
    </row>
    <row r="17" spans="1:29" s="3" customFormat="1" ht="22.5" customHeight="1" x14ac:dyDescent="0.2">
      <c r="A17" s="11">
        <v>1</v>
      </c>
      <c r="B17" s="77" t="s">
        <v>161</v>
      </c>
      <c r="C17" s="41"/>
      <c r="D17" s="77"/>
      <c r="E17" s="42"/>
      <c r="F17" s="43"/>
      <c r="G17" s="37"/>
      <c r="H17" s="62"/>
      <c r="I17" s="37"/>
      <c r="J17" s="38"/>
      <c r="K17" s="68"/>
      <c r="L17" s="32"/>
      <c r="M17" s="33"/>
      <c r="N17" s="33"/>
      <c r="O17" s="33"/>
      <c r="P17" s="34"/>
      <c r="Q17" s="34"/>
      <c r="R17" s="33"/>
      <c r="S17" s="34"/>
      <c r="T17" s="34"/>
      <c r="U17" s="34"/>
      <c r="V17" s="34"/>
      <c r="W17" s="34"/>
      <c r="X17" s="34"/>
      <c r="Y17" s="34"/>
      <c r="Z17" s="35"/>
      <c r="AA17" s="4"/>
      <c r="AB17" s="4"/>
      <c r="AC17" s="36"/>
    </row>
    <row r="18" spans="1:29" s="3" customFormat="1" ht="51" customHeight="1" x14ac:dyDescent="0.2">
      <c r="A18" s="9" t="s">
        <v>173</v>
      </c>
      <c r="B18" s="9" t="s">
        <v>71</v>
      </c>
      <c r="C18" s="10" t="s">
        <v>259</v>
      </c>
      <c r="D18" s="9">
        <v>4</v>
      </c>
      <c r="E18" s="18">
        <v>176.97</v>
      </c>
      <c r="F18" s="22">
        <f t="shared" ref="F18:F23" si="0">E18/100</f>
        <v>1.7697000000000001</v>
      </c>
      <c r="G18" s="23">
        <v>29397</v>
      </c>
      <c r="H18" s="22">
        <f t="shared" ref="H18:H23" si="1">G18/5000</f>
        <v>5.8794000000000004</v>
      </c>
      <c r="I18" s="22" t="s">
        <v>107</v>
      </c>
      <c r="J18" s="14"/>
      <c r="K18" s="66" t="s">
        <v>165</v>
      </c>
      <c r="L18" s="32"/>
      <c r="M18" s="33"/>
      <c r="N18" s="33"/>
      <c r="O18" s="33"/>
      <c r="P18" s="34"/>
      <c r="Q18" s="34"/>
      <c r="R18" s="33"/>
      <c r="S18" s="34"/>
      <c r="T18" s="34"/>
      <c r="U18" s="34"/>
      <c r="V18" s="34"/>
      <c r="W18" s="34"/>
      <c r="X18" s="34"/>
      <c r="Y18" s="34"/>
      <c r="Z18" s="35"/>
      <c r="AA18" s="4"/>
      <c r="AB18" s="4"/>
      <c r="AC18" s="36"/>
    </row>
    <row r="19" spans="1:29" s="3" customFormat="1" ht="34.5" customHeight="1" x14ac:dyDescent="0.2">
      <c r="A19" s="9" t="s">
        <v>174</v>
      </c>
      <c r="B19" s="9" t="s">
        <v>90</v>
      </c>
      <c r="C19" s="10" t="s">
        <v>178</v>
      </c>
      <c r="D19" s="9">
        <v>2</v>
      </c>
      <c r="E19" s="18">
        <v>57.23</v>
      </c>
      <c r="F19" s="22">
        <f t="shared" si="0"/>
        <v>0.57229999999999992</v>
      </c>
      <c r="G19" s="23">
        <v>20686</v>
      </c>
      <c r="H19" s="22">
        <f t="shared" si="1"/>
        <v>4.1372</v>
      </c>
      <c r="I19" s="22" t="s">
        <v>107</v>
      </c>
      <c r="J19" s="14"/>
      <c r="K19" s="66"/>
      <c r="L19" s="32"/>
      <c r="M19" s="33"/>
      <c r="N19" s="33"/>
      <c r="O19" s="33"/>
      <c r="P19" s="34"/>
      <c r="Q19" s="34"/>
      <c r="R19" s="33"/>
      <c r="S19" s="34"/>
      <c r="T19" s="34"/>
      <c r="U19" s="34"/>
      <c r="V19" s="34"/>
      <c r="W19" s="34"/>
      <c r="X19" s="34"/>
      <c r="Y19" s="34"/>
      <c r="Z19" s="35"/>
      <c r="AA19" s="4"/>
      <c r="AB19" s="4"/>
      <c r="AC19" s="36"/>
    </row>
    <row r="20" spans="1:29" s="3" customFormat="1" ht="34.5" customHeight="1" x14ac:dyDescent="0.2">
      <c r="A20" s="9" t="s">
        <v>180</v>
      </c>
      <c r="B20" s="9" t="s">
        <v>88</v>
      </c>
      <c r="C20" s="10" t="s">
        <v>260</v>
      </c>
      <c r="D20" s="9">
        <v>2</v>
      </c>
      <c r="E20" s="18">
        <v>130.1</v>
      </c>
      <c r="F20" s="22">
        <f t="shared" si="0"/>
        <v>1.3009999999999999</v>
      </c>
      <c r="G20" s="23">
        <v>15697</v>
      </c>
      <c r="H20" s="22">
        <f t="shared" si="1"/>
        <v>3.1394000000000002</v>
      </c>
      <c r="I20" s="22" t="s">
        <v>107</v>
      </c>
      <c r="J20" s="14"/>
      <c r="K20" s="66" t="s">
        <v>165</v>
      </c>
      <c r="L20" s="32"/>
      <c r="M20" s="33"/>
      <c r="N20" s="33"/>
      <c r="O20" s="33"/>
      <c r="P20" s="34"/>
      <c r="Q20" s="34"/>
      <c r="R20" s="33"/>
      <c r="S20" s="34"/>
      <c r="T20" s="34"/>
      <c r="U20" s="34"/>
      <c r="V20" s="34"/>
      <c r="W20" s="34"/>
      <c r="X20" s="34"/>
      <c r="Y20" s="34"/>
      <c r="Z20" s="35"/>
      <c r="AA20" s="4"/>
      <c r="AB20" s="4"/>
      <c r="AC20" s="36"/>
    </row>
    <row r="21" spans="1:29" s="3" customFormat="1" ht="34.5" customHeight="1" x14ac:dyDescent="0.2">
      <c r="A21" s="9" t="s">
        <v>181</v>
      </c>
      <c r="B21" s="9" t="s">
        <v>91</v>
      </c>
      <c r="C21" s="10" t="s">
        <v>179</v>
      </c>
      <c r="D21" s="9">
        <v>1</v>
      </c>
      <c r="E21" s="18">
        <v>156.12</v>
      </c>
      <c r="F21" s="22">
        <f t="shared" si="0"/>
        <v>1.5612000000000001</v>
      </c>
      <c r="G21" s="23">
        <v>8183</v>
      </c>
      <c r="H21" s="22">
        <f t="shared" si="1"/>
        <v>1.6366000000000001</v>
      </c>
      <c r="I21" s="22" t="s">
        <v>107</v>
      </c>
      <c r="J21" s="14"/>
      <c r="K21" s="66" t="s">
        <v>165</v>
      </c>
      <c r="M21" s="33"/>
      <c r="N21" s="33"/>
      <c r="O21" s="33"/>
      <c r="P21" s="34"/>
      <c r="Q21" s="34"/>
      <c r="R21" s="33"/>
      <c r="S21" s="34"/>
      <c r="T21" s="34"/>
      <c r="U21" s="34"/>
      <c r="V21" s="34"/>
      <c r="W21" s="34"/>
      <c r="X21" s="34"/>
      <c r="Y21" s="34"/>
      <c r="Z21" s="35"/>
      <c r="AA21" s="4"/>
      <c r="AB21" s="4"/>
      <c r="AC21" s="36"/>
    </row>
    <row r="22" spans="1:29" s="3" customFormat="1" ht="34.5" customHeight="1" x14ac:dyDescent="0.2">
      <c r="A22" s="9" t="s">
        <v>182</v>
      </c>
      <c r="B22" s="9" t="s">
        <v>86</v>
      </c>
      <c r="C22" s="10" t="s">
        <v>261</v>
      </c>
      <c r="D22" s="9">
        <v>2</v>
      </c>
      <c r="E22" s="18">
        <v>264.77999999999997</v>
      </c>
      <c r="F22" s="22">
        <f t="shared" si="0"/>
        <v>2.6477999999999997</v>
      </c>
      <c r="G22" s="23">
        <v>11804</v>
      </c>
      <c r="H22" s="22">
        <f t="shared" si="1"/>
        <v>2.3607999999999998</v>
      </c>
      <c r="I22" s="22" t="s">
        <v>107</v>
      </c>
      <c r="J22" s="14"/>
      <c r="K22" s="66" t="s">
        <v>165</v>
      </c>
      <c r="M22" s="33"/>
      <c r="N22" s="33"/>
      <c r="O22" s="33"/>
      <c r="P22" s="34"/>
      <c r="Q22" s="34"/>
      <c r="R22" s="33"/>
      <c r="S22" s="34"/>
      <c r="T22" s="34"/>
      <c r="U22" s="34"/>
      <c r="V22" s="34"/>
      <c r="W22" s="34"/>
      <c r="X22" s="34"/>
      <c r="Y22" s="34"/>
      <c r="Z22" s="35"/>
      <c r="AA22" s="4"/>
      <c r="AB22" s="4"/>
      <c r="AC22" s="36"/>
    </row>
    <row r="23" spans="1:29" s="3" customFormat="1" ht="41.25" customHeight="1" x14ac:dyDescent="0.2">
      <c r="A23" s="9" t="s">
        <v>183</v>
      </c>
      <c r="B23" s="9" t="s">
        <v>77</v>
      </c>
      <c r="C23" s="61" t="s">
        <v>262</v>
      </c>
      <c r="D23" s="9">
        <v>2</v>
      </c>
      <c r="E23" s="18">
        <v>463</v>
      </c>
      <c r="F23" s="22">
        <f t="shared" si="0"/>
        <v>4.63</v>
      </c>
      <c r="G23" s="23">
        <v>9653</v>
      </c>
      <c r="H23" s="22">
        <f t="shared" si="1"/>
        <v>1.9306000000000001</v>
      </c>
      <c r="I23" s="22" t="s">
        <v>107</v>
      </c>
      <c r="J23" s="14"/>
      <c r="K23" s="66" t="s">
        <v>165</v>
      </c>
      <c r="M23" s="33"/>
      <c r="N23" s="33"/>
      <c r="O23" s="33"/>
      <c r="P23" s="34"/>
      <c r="Q23" s="34"/>
      <c r="R23" s="33"/>
      <c r="S23" s="34"/>
      <c r="T23" s="34"/>
      <c r="U23" s="34"/>
      <c r="V23" s="34"/>
      <c r="W23" s="34"/>
      <c r="X23" s="34"/>
      <c r="Y23" s="34"/>
      <c r="Z23" s="35"/>
      <c r="AA23" s="4"/>
      <c r="AB23" s="4"/>
      <c r="AC23" s="36"/>
    </row>
    <row r="24" spans="1:29" s="3" customFormat="1" ht="22.5" customHeight="1" x14ac:dyDescent="0.2">
      <c r="A24" s="11" t="s">
        <v>108</v>
      </c>
      <c r="B24" s="82"/>
      <c r="C24" s="11" t="s">
        <v>122</v>
      </c>
      <c r="D24" s="11"/>
      <c r="E24" s="42"/>
      <c r="F24" s="43"/>
      <c r="G24" s="37"/>
      <c r="H24" s="62"/>
      <c r="I24" s="37" t="s">
        <v>107</v>
      </c>
      <c r="J24" s="38"/>
      <c r="K24" s="68"/>
      <c r="L24" s="32"/>
    </row>
    <row r="25" spans="1:29" s="3" customFormat="1" ht="22.5" customHeight="1" x14ac:dyDescent="0.2">
      <c r="A25" s="11">
        <v>1</v>
      </c>
      <c r="B25" s="16" t="s">
        <v>161</v>
      </c>
      <c r="C25" s="11"/>
      <c r="D25" s="11"/>
      <c r="E25" s="42"/>
      <c r="F25" s="43"/>
      <c r="G25" s="37"/>
      <c r="H25" s="62"/>
      <c r="I25" s="37"/>
      <c r="J25" s="38"/>
      <c r="K25" s="68"/>
      <c r="L25" s="32"/>
    </row>
    <row r="26" spans="1:29" s="3" customFormat="1" ht="36" customHeight="1" x14ac:dyDescent="0.2">
      <c r="A26" s="9" t="s">
        <v>173</v>
      </c>
      <c r="B26" s="9" t="s">
        <v>188</v>
      </c>
      <c r="C26" s="10" t="s">
        <v>263</v>
      </c>
      <c r="D26" s="9">
        <v>2</v>
      </c>
      <c r="E26" s="18">
        <v>108.49</v>
      </c>
      <c r="F26" s="22">
        <f t="shared" ref="F26:F30" si="2">E26/100</f>
        <v>1.0849</v>
      </c>
      <c r="G26" s="23">
        <v>24303</v>
      </c>
      <c r="H26" s="22">
        <f t="shared" ref="H26:H30" si="3">G26/5000</f>
        <v>4.8605999999999998</v>
      </c>
      <c r="I26" s="22" t="s">
        <v>107</v>
      </c>
      <c r="J26" s="14"/>
      <c r="K26" s="66" t="s">
        <v>163</v>
      </c>
      <c r="L26" s="32"/>
    </row>
    <row r="27" spans="1:29" s="3" customFormat="1" ht="36" customHeight="1" x14ac:dyDescent="0.2">
      <c r="A27" s="9" t="s">
        <v>174</v>
      </c>
      <c r="B27" s="9" t="s">
        <v>27</v>
      </c>
      <c r="C27" s="10" t="s">
        <v>264</v>
      </c>
      <c r="D27" s="9">
        <v>2</v>
      </c>
      <c r="E27" s="44">
        <v>182.01</v>
      </c>
      <c r="F27" s="22">
        <f t="shared" si="2"/>
        <v>1.8200999999999998</v>
      </c>
      <c r="G27" s="23">
        <v>14887</v>
      </c>
      <c r="H27" s="22">
        <f t="shared" si="3"/>
        <v>2.9773999999999998</v>
      </c>
      <c r="I27" s="22" t="s">
        <v>107</v>
      </c>
      <c r="J27" s="14"/>
      <c r="K27" s="67"/>
      <c r="L27" s="32"/>
    </row>
    <row r="28" spans="1:29" s="3" customFormat="1" ht="36" customHeight="1" x14ac:dyDescent="0.2">
      <c r="A28" s="9" t="s">
        <v>180</v>
      </c>
      <c r="B28" s="9" t="s">
        <v>18</v>
      </c>
      <c r="C28" s="10" t="s">
        <v>265</v>
      </c>
      <c r="D28" s="9">
        <v>2</v>
      </c>
      <c r="E28" s="44">
        <v>252.84</v>
      </c>
      <c r="F28" s="22">
        <f t="shared" si="2"/>
        <v>2.5284</v>
      </c>
      <c r="G28" s="23">
        <v>14374</v>
      </c>
      <c r="H28" s="22">
        <f t="shared" si="3"/>
        <v>2.8748</v>
      </c>
      <c r="I28" s="22" t="s">
        <v>107</v>
      </c>
      <c r="J28" s="14"/>
      <c r="K28" s="67"/>
    </row>
    <row r="29" spans="1:29" s="3" customFormat="1" ht="36" customHeight="1" x14ac:dyDescent="0.2">
      <c r="A29" s="9" t="s">
        <v>181</v>
      </c>
      <c r="B29" s="9" t="s">
        <v>20</v>
      </c>
      <c r="C29" s="10" t="s">
        <v>266</v>
      </c>
      <c r="D29" s="9">
        <v>2</v>
      </c>
      <c r="E29" s="18">
        <v>209.93</v>
      </c>
      <c r="F29" s="22">
        <f t="shared" si="2"/>
        <v>2.0992999999999999</v>
      </c>
      <c r="G29" s="23">
        <v>12547</v>
      </c>
      <c r="H29" s="22">
        <f t="shared" si="3"/>
        <v>2.5093999999999999</v>
      </c>
      <c r="I29" s="22" t="s">
        <v>107</v>
      </c>
      <c r="J29" s="14"/>
      <c r="K29" s="67"/>
      <c r="L29" s="32"/>
    </row>
    <row r="30" spans="1:29" s="3" customFormat="1" ht="55.5" customHeight="1" x14ac:dyDescent="0.2">
      <c r="A30" s="9" t="s">
        <v>182</v>
      </c>
      <c r="B30" s="9" t="s">
        <v>28</v>
      </c>
      <c r="C30" s="10" t="s">
        <v>267</v>
      </c>
      <c r="D30" s="9">
        <v>3</v>
      </c>
      <c r="E30" s="45">
        <v>218.01</v>
      </c>
      <c r="F30" s="22">
        <f t="shared" si="2"/>
        <v>2.1800999999999999</v>
      </c>
      <c r="G30" s="23">
        <v>15371</v>
      </c>
      <c r="H30" s="22">
        <f t="shared" si="3"/>
        <v>3.0741999999999998</v>
      </c>
      <c r="I30" s="22" t="s">
        <v>107</v>
      </c>
      <c r="J30" s="14"/>
      <c r="K30" s="67"/>
    </row>
    <row r="31" spans="1:29" s="3" customFormat="1" ht="22.5" customHeight="1" x14ac:dyDescent="0.2">
      <c r="A31" s="11" t="s">
        <v>109</v>
      </c>
      <c r="B31" s="82"/>
      <c r="C31" s="11" t="s">
        <v>123</v>
      </c>
      <c r="D31" s="11"/>
      <c r="E31" s="47"/>
      <c r="F31" s="48"/>
      <c r="G31" s="22"/>
      <c r="H31" s="28"/>
      <c r="I31" s="22"/>
      <c r="J31" s="49"/>
      <c r="K31" s="69"/>
      <c r="L31" s="32"/>
    </row>
    <row r="32" spans="1:29" s="3" customFormat="1" ht="22.5" customHeight="1" x14ac:dyDescent="0.2">
      <c r="A32" s="11">
        <v>1</v>
      </c>
      <c r="B32" s="11" t="s">
        <v>161</v>
      </c>
      <c r="C32" s="12"/>
      <c r="D32" s="11"/>
      <c r="E32" s="47"/>
      <c r="F32" s="48"/>
      <c r="G32" s="22"/>
      <c r="H32" s="28"/>
      <c r="I32" s="22"/>
      <c r="J32" s="49"/>
      <c r="K32" s="69"/>
      <c r="L32" s="32"/>
    </row>
    <row r="33" spans="1:12" s="3" customFormat="1" ht="32.25" customHeight="1" x14ac:dyDescent="0.2">
      <c r="A33" s="9" t="s">
        <v>173</v>
      </c>
      <c r="B33" s="9" t="s">
        <v>189</v>
      </c>
      <c r="C33" s="10" t="s">
        <v>268</v>
      </c>
      <c r="D33" s="9">
        <v>2</v>
      </c>
      <c r="E33" s="18">
        <v>108.33</v>
      </c>
      <c r="F33" s="22">
        <f t="shared" ref="F33:F37" si="4">E33/100</f>
        <v>1.0832999999999999</v>
      </c>
      <c r="G33" s="23">
        <v>17817</v>
      </c>
      <c r="H33" s="22">
        <f t="shared" ref="H33:H37" si="5">G33/5000</f>
        <v>3.5634000000000001</v>
      </c>
      <c r="I33" s="22" t="s">
        <v>107</v>
      </c>
      <c r="J33" s="14"/>
      <c r="K33" s="67"/>
      <c r="L33" s="32"/>
    </row>
    <row r="34" spans="1:12" s="3" customFormat="1" ht="32.25" customHeight="1" x14ac:dyDescent="0.2">
      <c r="A34" s="9" t="s">
        <v>174</v>
      </c>
      <c r="B34" s="9" t="s">
        <v>64</v>
      </c>
      <c r="C34" s="10" t="s">
        <v>288</v>
      </c>
      <c r="D34" s="9">
        <v>2</v>
      </c>
      <c r="E34" s="18">
        <v>189.13</v>
      </c>
      <c r="F34" s="22">
        <f t="shared" si="4"/>
        <v>1.8913</v>
      </c>
      <c r="G34" s="23">
        <v>12915</v>
      </c>
      <c r="H34" s="22">
        <f t="shared" si="5"/>
        <v>2.5830000000000002</v>
      </c>
      <c r="I34" s="22" t="s">
        <v>107</v>
      </c>
      <c r="J34" s="14"/>
      <c r="K34" s="67"/>
      <c r="L34" s="32"/>
    </row>
    <row r="35" spans="1:12" s="3" customFormat="1" ht="32.25" customHeight="1" x14ac:dyDescent="0.2">
      <c r="A35" s="9" t="s">
        <v>180</v>
      </c>
      <c r="B35" s="9" t="s">
        <v>67</v>
      </c>
      <c r="C35" s="10" t="s">
        <v>289</v>
      </c>
      <c r="D35" s="9">
        <v>2</v>
      </c>
      <c r="E35" s="18">
        <v>174.53</v>
      </c>
      <c r="F35" s="22">
        <f t="shared" si="4"/>
        <v>1.7453000000000001</v>
      </c>
      <c r="G35" s="23">
        <v>15815</v>
      </c>
      <c r="H35" s="22">
        <f t="shared" si="5"/>
        <v>3.1629999999999998</v>
      </c>
      <c r="I35" s="22" t="s">
        <v>107</v>
      </c>
      <c r="J35" s="14"/>
      <c r="K35" s="67"/>
      <c r="L35" s="32"/>
    </row>
    <row r="36" spans="1:12" s="3" customFormat="1" ht="32.25" customHeight="1" x14ac:dyDescent="0.2">
      <c r="A36" s="9" t="s">
        <v>181</v>
      </c>
      <c r="B36" s="9" t="s">
        <v>60</v>
      </c>
      <c r="C36" s="10" t="s">
        <v>190</v>
      </c>
      <c r="D36" s="9">
        <v>1</v>
      </c>
      <c r="E36" s="18">
        <v>150.91999999999999</v>
      </c>
      <c r="F36" s="22">
        <f t="shared" si="4"/>
        <v>1.5091999999999999</v>
      </c>
      <c r="G36" s="23">
        <v>8944</v>
      </c>
      <c r="H36" s="22">
        <f t="shared" si="5"/>
        <v>1.7887999999999999</v>
      </c>
      <c r="I36" s="22" t="s">
        <v>107</v>
      </c>
      <c r="J36" s="14"/>
      <c r="K36" s="67"/>
      <c r="L36" s="32"/>
    </row>
    <row r="37" spans="1:12" s="3" customFormat="1" ht="32.25" customHeight="1" x14ac:dyDescent="0.2">
      <c r="A37" s="9" t="s">
        <v>182</v>
      </c>
      <c r="B37" s="9" t="s">
        <v>299</v>
      </c>
      <c r="C37" s="10" t="s">
        <v>269</v>
      </c>
      <c r="D37" s="9">
        <v>2</v>
      </c>
      <c r="E37" s="18">
        <v>186.87</v>
      </c>
      <c r="F37" s="22">
        <f t="shared" si="4"/>
        <v>1.8687</v>
      </c>
      <c r="G37" s="23">
        <v>19208</v>
      </c>
      <c r="H37" s="22">
        <f t="shared" si="5"/>
        <v>3.8416000000000001</v>
      </c>
      <c r="I37" s="22" t="s">
        <v>107</v>
      </c>
      <c r="J37" s="14"/>
      <c r="K37" s="66"/>
    </row>
    <row r="38" spans="1:12" s="3" customFormat="1" ht="22.5" customHeight="1" x14ac:dyDescent="0.2">
      <c r="A38" s="11" t="s">
        <v>110</v>
      </c>
      <c r="C38" s="11" t="s">
        <v>124</v>
      </c>
      <c r="D38" s="11"/>
      <c r="E38" s="17"/>
      <c r="F38" s="28"/>
      <c r="G38" s="22"/>
      <c r="H38" s="28"/>
      <c r="I38" s="22"/>
      <c r="J38" s="14"/>
      <c r="K38" s="67"/>
      <c r="L38" s="32"/>
    </row>
    <row r="39" spans="1:12" s="3" customFormat="1" ht="22.5" customHeight="1" x14ac:dyDescent="0.2">
      <c r="A39" s="11">
        <v>1</v>
      </c>
      <c r="B39" s="11" t="s">
        <v>161</v>
      </c>
      <c r="C39" s="12"/>
      <c r="D39" s="11"/>
      <c r="E39" s="17"/>
      <c r="F39" s="28"/>
      <c r="G39" s="22"/>
      <c r="H39" s="28"/>
      <c r="I39" s="22"/>
      <c r="J39" s="14"/>
      <c r="K39" s="67"/>
      <c r="L39" s="32"/>
    </row>
    <row r="40" spans="1:12" s="3" customFormat="1" ht="52.5" customHeight="1" x14ac:dyDescent="0.2">
      <c r="A40" s="9" t="s">
        <v>173</v>
      </c>
      <c r="B40" s="9" t="s">
        <v>40</v>
      </c>
      <c r="C40" s="10" t="s">
        <v>270</v>
      </c>
      <c r="D40" s="9">
        <v>3</v>
      </c>
      <c r="E40" s="18">
        <v>360.15</v>
      </c>
      <c r="F40" s="22">
        <f>E40/100</f>
        <v>3.6014999999999997</v>
      </c>
      <c r="G40" s="23">
        <v>19598</v>
      </c>
      <c r="H40" s="22">
        <f>G40/5000</f>
        <v>3.9196</v>
      </c>
      <c r="I40" s="22" t="s">
        <v>107</v>
      </c>
      <c r="J40" s="14"/>
      <c r="K40" s="66" t="s">
        <v>165</v>
      </c>
      <c r="L40" s="32"/>
    </row>
    <row r="41" spans="1:12" s="3" customFormat="1" ht="39.75" customHeight="1" x14ac:dyDescent="0.2">
      <c r="A41" s="9" t="s">
        <v>174</v>
      </c>
      <c r="B41" s="9" t="s">
        <v>32</v>
      </c>
      <c r="C41" s="61" t="s">
        <v>271</v>
      </c>
      <c r="D41" s="9">
        <v>1</v>
      </c>
      <c r="E41" s="18">
        <v>278.93</v>
      </c>
      <c r="F41" s="22">
        <f>E41/100</f>
        <v>2.7892999999999999</v>
      </c>
      <c r="G41" s="23">
        <v>9450</v>
      </c>
      <c r="H41" s="22">
        <f>G41/5000</f>
        <v>1.89</v>
      </c>
      <c r="I41" s="22" t="s">
        <v>107</v>
      </c>
      <c r="J41" s="14"/>
      <c r="K41" s="67"/>
      <c r="L41" s="32"/>
    </row>
    <row r="42" spans="1:12" s="3" customFormat="1" ht="30" customHeight="1" x14ac:dyDescent="0.2">
      <c r="A42" s="9" t="s">
        <v>180</v>
      </c>
      <c r="B42" s="9" t="s">
        <v>35</v>
      </c>
      <c r="C42" s="10" t="s">
        <v>191</v>
      </c>
      <c r="D42" s="9">
        <v>1</v>
      </c>
      <c r="E42" s="18">
        <v>135.84</v>
      </c>
      <c r="F42" s="22">
        <f t="shared" ref="F42:F43" si="6">E42/100</f>
        <v>1.3584000000000001</v>
      </c>
      <c r="G42" s="23">
        <v>8171</v>
      </c>
      <c r="H42" s="22">
        <f t="shared" ref="H42:H43" si="7">G42/5000</f>
        <v>1.6342000000000001</v>
      </c>
      <c r="I42" s="22" t="s">
        <v>107</v>
      </c>
      <c r="J42" s="14"/>
      <c r="K42" s="67"/>
      <c r="L42" s="32"/>
    </row>
    <row r="43" spans="1:12" s="3" customFormat="1" ht="30" customHeight="1" x14ac:dyDescent="0.2">
      <c r="A43" s="9" t="s">
        <v>181</v>
      </c>
      <c r="B43" s="9" t="s">
        <v>36</v>
      </c>
      <c r="C43" s="10" t="s">
        <v>192</v>
      </c>
      <c r="D43" s="9">
        <v>1</v>
      </c>
      <c r="E43" s="18">
        <v>175</v>
      </c>
      <c r="F43" s="22">
        <f t="shared" si="6"/>
        <v>1.75</v>
      </c>
      <c r="G43" s="23">
        <v>7496</v>
      </c>
      <c r="H43" s="22">
        <f t="shared" si="7"/>
        <v>1.4992000000000001</v>
      </c>
      <c r="I43" s="22" t="s">
        <v>107</v>
      </c>
      <c r="J43" s="14"/>
      <c r="K43" s="67"/>
      <c r="L43" s="32"/>
    </row>
    <row r="44" spans="1:12" s="3" customFormat="1" ht="33.75" customHeight="1" x14ac:dyDescent="0.2">
      <c r="A44" s="9" t="s">
        <v>182</v>
      </c>
      <c r="B44" s="9" t="s">
        <v>80</v>
      </c>
      <c r="C44" s="61" t="s">
        <v>272</v>
      </c>
      <c r="D44" s="9">
        <v>1</v>
      </c>
      <c r="E44" s="18">
        <v>258.76</v>
      </c>
      <c r="F44" s="22">
        <f>E44/100</f>
        <v>2.5876000000000001</v>
      </c>
      <c r="G44" s="23">
        <v>10401</v>
      </c>
      <c r="H44" s="22">
        <f>G44/5000</f>
        <v>2.0802</v>
      </c>
      <c r="I44" s="22" t="s">
        <v>107</v>
      </c>
      <c r="J44" s="14"/>
      <c r="K44" s="66" t="s">
        <v>165</v>
      </c>
      <c r="L44" s="32"/>
    </row>
    <row r="45" spans="1:12" s="3" customFormat="1" ht="22.5" customHeight="1" x14ac:dyDescent="0.2">
      <c r="A45" s="11" t="s">
        <v>111</v>
      </c>
      <c r="C45" s="11" t="s">
        <v>112</v>
      </c>
      <c r="D45" s="11"/>
      <c r="E45" s="17"/>
      <c r="F45" s="28"/>
      <c r="G45" s="22"/>
      <c r="H45" s="28"/>
      <c r="I45" s="22"/>
      <c r="J45" s="14"/>
      <c r="K45" s="67"/>
      <c r="L45" s="32"/>
    </row>
    <row r="46" spans="1:12" s="3" customFormat="1" ht="22.5" customHeight="1" x14ac:dyDescent="0.2">
      <c r="A46" s="11">
        <v>1</v>
      </c>
      <c r="B46" s="11" t="s">
        <v>161</v>
      </c>
      <c r="C46" s="12"/>
      <c r="D46" s="11"/>
      <c r="E46" s="17"/>
      <c r="F46" s="28"/>
      <c r="G46" s="22"/>
      <c r="H46" s="28"/>
      <c r="I46" s="22"/>
      <c r="J46" s="14"/>
      <c r="K46" s="67"/>
      <c r="L46" s="32"/>
    </row>
    <row r="47" spans="1:12" s="3" customFormat="1" ht="33" customHeight="1" x14ac:dyDescent="0.2">
      <c r="A47" s="9" t="s">
        <v>173</v>
      </c>
      <c r="B47" s="9" t="s">
        <v>143</v>
      </c>
      <c r="C47" s="10" t="s">
        <v>273</v>
      </c>
      <c r="D47" s="9">
        <v>2</v>
      </c>
      <c r="E47" s="50">
        <v>230.71</v>
      </c>
      <c r="F47" s="51">
        <f>E47/100</f>
        <v>2.3071000000000002</v>
      </c>
      <c r="G47" s="23">
        <v>15331</v>
      </c>
      <c r="H47" s="22">
        <f>G47/5000</f>
        <v>3.0661999999999998</v>
      </c>
      <c r="I47" s="22" t="s">
        <v>107</v>
      </c>
      <c r="J47" s="52"/>
      <c r="K47" s="70"/>
      <c r="L47" s="32"/>
    </row>
    <row r="48" spans="1:12" s="3" customFormat="1" ht="31.5" customHeight="1" x14ac:dyDescent="0.2">
      <c r="A48" s="9" t="s">
        <v>174</v>
      </c>
      <c r="B48" s="9" t="s">
        <v>142</v>
      </c>
      <c r="C48" s="61" t="s">
        <v>274</v>
      </c>
      <c r="D48" s="9">
        <v>1</v>
      </c>
      <c r="E48" s="50">
        <v>215.5</v>
      </c>
      <c r="F48" s="51">
        <f>E48/100</f>
        <v>2.1549999999999998</v>
      </c>
      <c r="G48" s="23">
        <v>15722</v>
      </c>
      <c r="H48" s="22">
        <f>G48/5000</f>
        <v>3.1444000000000001</v>
      </c>
      <c r="I48" s="22" t="s">
        <v>107</v>
      </c>
      <c r="J48" s="52"/>
      <c r="K48" s="70"/>
      <c r="L48" s="32"/>
    </row>
    <row r="49" spans="1:12" s="3" customFormat="1" ht="31.5" customHeight="1" x14ac:dyDescent="0.2">
      <c r="A49" s="9" t="s">
        <v>180</v>
      </c>
      <c r="B49" s="9" t="s">
        <v>293</v>
      </c>
      <c r="C49" s="10" t="s">
        <v>296</v>
      </c>
      <c r="D49" s="9">
        <v>1</v>
      </c>
      <c r="E49" s="18">
        <v>181.22</v>
      </c>
      <c r="F49" s="51">
        <f t="shared" ref="F49:F52" si="8">E49/100</f>
        <v>1.8122</v>
      </c>
      <c r="G49" s="23">
        <v>9990</v>
      </c>
      <c r="H49" s="22">
        <f t="shared" ref="H49:H52" si="9">G49/5000</f>
        <v>1.998</v>
      </c>
      <c r="I49" s="22" t="s">
        <v>107</v>
      </c>
      <c r="J49" s="52"/>
      <c r="K49" s="70"/>
      <c r="L49" s="32"/>
    </row>
    <row r="50" spans="1:12" s="3" customFormat="1" ht="31.5" customHeight="1" x14ac:dyDescent="0.2">
      <c r="A50" s="9" t="s">
        <v>181</v>
      </c>
      <c r="B50" s="9" t="s">
        <v>137</v>
      </c>
      <c r="C50" s="10" t="s">
        <v>193</v>
      </c>
      <c r="D50" s="9">
        <v>2</v>
      </c>
      <c r="E50" s="50">
        <v>186.22</v>
      </c>
      <c r="F50" s="51">
        <f t="shared" si="8"/>
        <v>1.8622000000000001</v>
      </c>
      <c r="G50" s="23">
        <v>16012</v>
      </c>
      <c r="H50" s="22">
        <f t="shared" si="9"/>
        <v>3.2023999999999999</v>
      </c>
      <c r="I50" s="22" t="s">
        <v>107</v>
      </c>
      <c r="J50" s="52"/>
      <c r="K50" s="70"/>
      <c r="L50" s="32"/>
    </row>
    <row r="51" spans="1:12" s="3" customFormat="1" ht="31.5" customHeight="1" x14ac:dyDescent="0.2">
      <c r="A51" s="9" t="s">
        <v>182</v>
      </c>
      <c r="B51" s="9" t="s">
        <v>140</v>
      </c>
      <c r="C51" s="10" t="s">
        <v>194</v>
      </c>
      <c r="D51" s="9">
        <v>1</v>
      </c>
      <c r="E51" s="50">
        <v>166.76</v>
      </c>
      <c r="F51" s="51">
        <f t="shared" si="8"/>
        <v>1.6676</v>
      </c>
      <c r="G51" s="23">
        <v>7292</v>
      </c>
      <c r="H51" s="22">
        <f t="shared" si="9"/>
        <v>1.4583999999999999</v>
      </c>
      <c r="I51" s="22" t="s">
        <v>107</v>
      </c>
      <c r="J51" s="52"/>
      <c r="K51" s="70"/>
      <c r="L51" s="32"/>
    </row>
    <row r="52" spans="1:12" s="3" customFormat="1" ht="31.5" customHeight="1" x14ac:dyDescent="0.2">
      <c r="A52" s="9" t="s">
        <v>183</v>
      </c>
      <c r="B52" s="9" t="s">
        <v>144</v>
      </c>
      <c r="C52" s="10" t="s">
        <v>195</v>
      </c>
      <c r="D52" s="9">
        <v>1</v>
      </c>
      <c r="E52" s="50">
        <v>226.37</v>
      </c>
      <c r="F52" s="51">
        <f t="shared" si="8"/>
        <v>2.2637</v>
      </c>
      <c r="G52" s="23">
        <v>10467</v>
      </c>
      <c r="H52" s="22">
        <f t="shared" si="9"/>
        <v>2.0933999999999999</v>
      </c>
      <c r="I52" s="22" t="s">
        <v>107</v>
      </c>
      <c r="J52" s="52"/>
      <c r="K52" s="70"/>
      <c r="L52" s="32"/>
    </row>
    <row r="53" spans="1:12" s="3" customFormat="1" ht="22.5" customHeight="1" x14ac:dyDescent="0.2">
      <c r="A53" s="11" t="s">
        <v>113</v>
      </c>
      <c r="C53" s="11" t="s">
        <v>114</v>
      </c>
      <c r="D53" s="11"/>
      <c r="E53" s="53"/>
      <c r="F53" s="54"/>
      <c r="G53" s="51"/>
      <c r="H53" s="28"/>
      <c r="I53" s="22"/>
      <c r="J53" s="52"/>
      <c r="K53" s="70"/>
      <c r="L53" s="32"/>
    </row>
    <row r="54" spans="1:12" s="3" customFormat="1" ht="22.5" customHeight="1" x14ac:dyDescent="0.2">
      <c r="A54" s="11">
        <v>1</v>
      </c>
      <c r="B54" s="11" t="s">
        <v>161</v>
      </c>
      <c r="C54" s="12"/>
      <c r="D54" s="11"/>
      <c r="E54" s="53"/>
      <c r="F54" s="54"/>
      <c r="G54" s="51"/>
      <c r="H54" s="28"/>
      <c r="I54" s="22"/>
      <c r="J54" s="52"/>
      <c r="K54" s="70"/>
      <c r="L54" s="32"/>
    </row>
    <row r="55" spans="1:12" s="3" customFormat="1" ht="31.5" customHeight="1" x14ac:dyDescent="0.2">
      <c r="A55" s="9" t="s">
        <v>173</v>
      </c>
      <c r="B55" s="9" t="s">
        <v>290</v>
      </c>
      <c r="C55" s="10" t="s">
        <v>291</v>
      </c>
      <c r="D55" s="9">
        <v>3</v>
      </c>
      <c r="E55" s="50">
        <v>462.28</v>
      </c>
      <c r="F55" s="51">
        <f>E55/100</f>
        <v>4.6227999999999998</v>
      </c>
      <c r="G55" s="23">
        <v>13884</v>
      </c>
      <c r="H55" s="22">
        <f>G55/5000</f>
        <v>2.7768000000000002</v>
      </c>
      <c r="I55" s="22" t="s">
        <v>107</v>
      </c>
      <c r="J55" s="52"/>
      <c r="K55" s="66" t="s">
        <v>165</v>
      </c>
      <c r="L55" s="32"/>
    </row>
    <row r="56" spans="1:12" s="3" customFormat="1" ht="61.5" customHeight="1" x14ac:dyDescent="0.2">
      <c r="A56" s="9" t="s">
        <v>174</v>
      </c>
      <c r="B56" s="9" t="s">
        <v>53</v>
      </c>
      <c r="C56" s="61" t="s">
        <v>275</v>
      </c>
      <c r="D56" s="9">
        <v>3</v>
      </c>
      <c r="E56" s="50">
        <v>275.64</v>
      </c>
      <c r="F56" s="51">
        <f>E56/100</f>
        <v>2.7563999999999997</v>
      </c>
      <c r="G56" s="23">
        <v>16710</v>
      </c>
      <c r="H56" s="22">
        <f>G56/5000</f>
        <v>3.3420000000000001</v>
      </c>
      <c r="I56" s="22" t="s">
        <v>107</v>
      </c>
      <c r="J56" s="52"/>
      <c r="K56" s="66" t="s">
        <v>165</v>
      </c>
      <c r="L56" s="32"/>
    </row>
    <row r="57" spans="1:12" s="3" customFormat="1" ht="31.5" customHeight="1" x14ac:dyDescent="0.2">
      <c r="A57" s="9" t="s">
        <v>180</v>
      </c>
      <c r="B57" s="9" t="s">
        <v>56</v>
      </c>
      <c r="C57" s="10" t="s">
        <v>276</v>
      </c>
      <c r="D57" s="9">
        <v>1</v>
      </c>
      <c r="E57" s="50">
        <v>162.52000000000001</v>
      </c>
      <c r="F57" s="51">
        <f t="shared" ref="F57:F59" si="10">E57/100</f>
        <v>1.6252000000000002</v>
      </c>
      <c r="G57" s="23">
        <v>10114</v>
      </c>
      <c r="H57" s="22">
        <f t="shared" ref="H57:H59" si="11">G57/5000</f>
        <v>2.0228000000000002</v>
      </c>
      <c r="I57" s="22" t="s">
        <v>107</v>
      </c>
      <c r="J57" s="52"/>
      <c r="K57" s="66" t="s">
        <v>165</v>
      </c>
      <c r="L57" s="32"/>
    </row>
    <row r="58" spans="1:12" s="3" customFormat="1" ht="31.5" customHeight="1" x14ac:dyDescent="0.2">
      <c r="A58" s="9" t="s">
        <v>181</v>
      </c>
      <c r="B58" s="9" t="s">
        <v>46</v>
      </c>
      <c r="C58" s="10" t="s">
        <v>292</v>
      </c>
      <c r="D58" s="9">
        <v>1</v>
      </c>
      <c r="E58" s="50">
        <v>227.92</v>
      </c>
      <c r="F58" s="51">
        <f t="shared" si="10"/>
        <v>2.2791999999999999</v>
      </c>
      <c r="G58" s="23">
        <v>5208</v>
      </c>
      <c r="H58" s="22">
        <f t="shared" si="11"/>
        <v>1.0416000000000001</v>
      </c>
      <c r="I58" s="22" t="s">
        <v>107</v>
      </c>
      <c r="J58" s="52"/>
      <c r="K58" s="66"/>
      <c r="L58" s="32"/>
    </row>
    <row r="59" spans="1:12" s="3" customFormat="1" ht="31.5" customHeight="1" x14ac:dyDescent="0.2">
      <c r="A59" s="9" t="s">
        <v>182</v>
      </c>
      <c r="B59" s="9" t="s">
        <v>42</v>
      </c>
      <c r="C59" s="10" t="s">
        <v>277</v>
      </c>
      <c r="D59" s="9">
        <v>1</v>
      </c>
      <c r="E59" s="50">
        <v>241.65</v>
      </c>
      <c r="F59" s="51">
        <f t="shared" si="10"/>
        <v>2.4165000000000001</v>
      </c>
      <c r="G59" s="23">
        <v>10772</v>
      </c>
      <c r="H59" s="22">
        <f t="shared" si="11"/>
        <v>2.1543999999999999</v>
      </c>
      <c r="I59" s="22" t="s">
        <v>107</v>
      </c>
      <c r="J59" s="52"/>
      <c r="K59" s="66" t="s">
        <v>165</v>
      </c>
      <c r="L59" s="32"/>
    </row>
    <row r="60" spans="1:12" s="3" customFormat="1" ht="22.5" customHeight="1" x14ac:dyDescent="0.2">
      <c r="A60" s="11" t="s">
        <v>115</v>
      </c>
      <c r="C60" s="11" t="s">
        <v>116</v>
      </c>
      <c r="D60" s="11"/>
      <c r="E60" s="53"/>
      <c r="F60" s="54"/>
      <c r="G60" s="51"/>
      <c r="H60" s="28"/>
      <c r="I60" s="22"/>
      <c r="J60" s="52"/>
      <c r="K60" s="70"/>
      <c r="L60" s="32"/>
    </row>
    <row r="61" spans="1:12" s="3" customFormat="1" ht="22.5" customHeight="1" x14ac:dyDescent="0.2">
      <c r="A61" s="11">
        <v>1</v>
      </c>
      <c r="B61" s="11" t="s">
        <v>161</v>
      </c>
      <c r="C61" s="12"/>
      <c r="D61" s="11"/>
      <c r="E61" s="53"/>
      <c r="F61" s="54"/>
      <c r="G61" s="51"/>
      <c r="H61" s="28"/>
      <c r="I61" s="22"/>
      <c r="J61" s="52"/>
      <c r="K61" s="70"/>
      <c r="L61" s="32"/>
    </row>
    <row r="62" spans="1:12" s="3" customFormat="1" ht="31.5" customHeight="1" x14ac:dyDescent="0.2">
      <c r="A62" s="9" t="s">
        <v>173</v>
      </c>
      <c r="B62" s="9" t="s">
        <v>129</v>
      </c>
      <c r="C62" s="10" t="s">
        <v>278</v>
      </c>
      <c r="D62" s="9">
        <v>2</v>
      </c>
      <c r="E62" s="18">
        <v>489.47</v>
      </c>
      <c r="F62" s="22">
        <f>E62/100</f>
        <v>4.8947000000000003</v>
      </c>
      <c r="G62" s="23">
        <v>23734</v>
      </c>
      <c r="H62" s="22">
        <f>G62/5000</f>
        <v>4.7468000000000004</v>
      </c>
      <c r="I62" s="22" t="s">
        <v>107</v>
      </c>
      <c r="J62" s="14"/>
      <c r="K62" s="66" t="s">
        <v>165</v>
      </c>
    </row>
    <row r="63" spans="1:12" s="3" customFormat="1" ht="42" customHeight="1" x14ac:dyDescent="0.2">
      <c r="A63" s="9" t="s">
        <v>174</v>
      </c>
      <c r="B63" s="9" t="s">
        <v>125</v>
      </c>
      <c r="C63" s="10" t="s">
        <v>196</v>
      </c>
      <c r="D63" s="9">
        <v>2</v>
      </c>
      <c r="E63" s="18">
        <v>516.41999999999996</v>
      </c>
      <c r="F63" s="22">
        <f>E63/100</f>
        <v>5.1641999999999992</v>
      </c>
      <c r="G63" s="23">
        <v>6168</v>
      </c>
      <c r="H63" s="22">
        <f>G63/5000</f>
        <v>1.2336</v>
      </c>
      <c r="I63" s="22" t="s">
        <v>107</v>
      </c>
      <c r="J63" s="14"/>
      <c r="K63" s="66" t="s">
        <v>167</v>
      </c>
    </row>
    <row r="64" spans="1:12" s="3" customFormat="1" ht="33.75" customHeight="1" x14ac:dyDescent="0.2">
      <c r="A64" s="9" t="s">
        <v>180</v>
      </c>
      <c r="B64" s="9" t="s">
        <v>131</v>
      </c>
      <c r="C64" s="10" t="s">
        <v>197</v>
      </c>
      <c r="D64" s="9">
        <v>1</v>
      </c>
      <c r="E64" s="18">
        <v>230.69</v>
      </c>
      <c r="F64" s="22">
        <f t="shared" ref="F64" si="12">E64/100</f>
        <v>2.3069000000000002</v>
      </c>
      <c r="G64" s="23">
        <v>11034</v>
      </c>
      <c r="H64" s="22">
        <f t="shared" ref="H64" si="13">G64/5000</f>
        <v>2.2067999999999999</v>
      </c>
      <c r="I64" s="22" t="s">
        <v>107</v>
      </c>
      <c r="J64" s="14"/>
      <c r="K64" s="66"/>
    </row>
    <row r="65" spans="1:12" s="3" customFormat="1" ht="35.25" customHeight="1" x14ac:dyDescent="0.2">
      <c r="A65" s="9" t="s">
        <v>181</v>
      </c>
      <c r="B65" s="9" t="s">
        <v>133</v>
      </c>
      <c r="C65" s="10" t="s">
        <v>198</v>
      </c>
      <c r="D65" s="9">
        <v>1</v>
      </c>
      <c r="E65" s="18">
        <v>224.7</v>
      </c>
      <c r="F65" s="22">
        <f>E65/100</f>
        <v>2.2469999999999999</v>
      </c>
      <c r="G65" s="23">
        <v>8934</v>
      </c>
      <c r="H65" s="22">
        <f>G65/5000</f>
        <v>1.7867999999999999</v>
      </c>
      <c r="I65" s="22" t="s">
        <v>107</v>
      </c>
      <c r="J65" s="14"/>
      <c r="K65" s="66" t="s">
        <v>165</v>
      </c>
    </row>
    <row r="66" spans="1:12" s="3" customFormat="1" ht="35.25" customHeight="1" x14ac:dyDescent="0.2">
      <c r="A66" s="9" t="s">
        <v>182</v>
      </c>
      <c r="B66" s="9" t="s">
        <v>135</v>
      </c>
      <c r="C66" s="10" t="s">
        <v>279</v>
      </c>
      <c r="D66" s="9">
        <v>1</v>
      </c>
      <c r="E66" s="18">
        <v>233.25</v>
      </c>
      <c r="F66" s="22">
        <f>E66/100</f>
        <v>2.3325</v>
      </c>
      <c r="G66" s="23">
        <v>9975</v>
      </c>
      <c r="H66" s="22">
        <f>G66/5000</f>
        <v>1.9950000000000001</v>
      </c>
      <c r="I66" s="22" t="s">
        <v>107</v>
      </c>
      <c r="J66" s="14"/>
      <c r="K66" s="66" t="s">
        <v>165</v>
      </c>
      <c r="L66" s="32"/>
    </row>
    <row r="67" spans="1:12" s="3" customFormat="1" ht="24" customHeight="1" x14ac:dyDescent="0.2">
      <c r="A67" s="11" t="s">
        <v>117</v>
      </c>
      <c r="C67" s="11" t="s">
        <v>118</v>
      </c>
      <c r="D67" s="11"/>
      <c r="E67" s="17"/>
      <c r="F67" s="28"/>
      <c r="G67" s="22"/>
      <c r="H67" s="28"/>
      <c r="I67" s="22" t="s">
        <v>107</v>
      </c>
      <c r="J67" s="14"/>
      <c r="K67" s="67"/>
      <c r="L67" s="32"/>
    </row>
    <row r="68" spans="1:12" s="3" customFormat="1" ht="27.75" customHeight="1" x14ac:dyDescent="0.2">
      <c r="A68" s="11">
        <v>1</v>
      </c>
      <c r="B68" s="11" t="s">
        <v>161</v>
      </c>
      <c r="C68" s="12"/>
      <c r="D68" s="11"/>
      <c r="E68" s="17"/>
      <c r="F68" s="28"/>
      <c r="G68" s="22"/>
      <c r="H68" s="28"/>
      <c r="I68" s="22"/>
      <c r="J68" s="14"/>
      <c r="K68" s="67"/>
      <c r="L68" s="32"/>
    </row>
    <row r="69" spans="1:12" s="3" customFormat="1" ht="39" customHeight="1" x14ac:dyDescent="0.2">
      <c r="A69" s="9" t="s">
        <v>173</v>
      </c>
      <c r="B69" s="78" t="s">
        <v>200</v>
      </c>
      <c r="C69" s="55" t="s">
        <v>199</v>
      </c>
      <c r="D69" s="78">
        <v>2</v>
      </c>
      <c r="E69" s="56">
        <v>85.94</v>
      </c>
      <c r="F69" s="57">
        <f>E69/100</f>
        <v>0.85939999999999994</v>
      </c>
      <c r="G69" s="23">
        <v>17604</v>
      </c>
      <c r="H69" s="22">
        <f>G69/5000</f>
        <v>3.5207999999999999</v>
      </c>
      <c r="I69" s="22" t="s">
        <v>107</v>
      </c>
      <c r="J69" s="58"/>
      <c r="K69" s="71"/>
    </row>
    <row r="70" spans="1:12" s="3" customFormat="1" ht="39" customHeight="1" x14ac:dyDescent="0.2">
      <c r="A70" s="9" t="s">
        <v>174</v>
      </c>
      <c r="B70" s="78" t="s">
        <v>74</v>
      </c>
      <c r="C70" s="55" t="s">
        <v>280</v>
      </c>
      <c r="D70" s="78">
        <v>2</v>
      </c>
      <c r="E70" s="56">
        <v>188.55</v>
      </c>
      <c r="F70" s="57">
        <f t="shared" ref="F70:F72" si="14">E70/100</f>
        <v>1.8855000000000002</v>
      </c>
      <c r="G70" s="23">
        <v>14939</v>
      </c>
      <c r="H70" s="22">
        <f t="shared" ref="H70:H72" si="15">G70/5000</f>
        <v>2.9878</v>
      </c>
      <c r="I70" s="22" t="s">
        <v>107</v>
      </c>
      <c r="J70" s="58"/>
      <c r="K70" s="71"/>
      <c r="L70" s="32"/>
    </row>
    <row r="71" spans="1:12" s="3" customFormat="1" ht="39" customHeight="1" x14ac:dyDescent="0.2">
      <c r="A71" s="9" t="s">
        <v>180</v>
      </c>
      <c r="B71" s="78" t="s">
        <v>9</v>
      </c>
      <c r="C71" s="55" t="s">
        <v>281</v>
      </c>
      <c r="D71" s="78">
        <v>2</v>
      </c>
      <c r="E71" s="56">
        <v>145.85</v>
      </c>
      <c r="F71" s="57">
        <f t="shared" si="14"/>
        <v>1.4584999999999999</v>
      </c>
      <c r="G71" s="23">
        <v>19657</v>
      </c>
      <c r="H71" s="22">
        <f t="shared" si="15"/>
        <v>3.9314</v>
      </c>
      <c r="I71" s="22" t="s">
        <v>107</v>
      </c>
      <c r="J71" s="58"/>
      <c r="K71" s="71"/>
    </row>
    <row r="72" spans="1:12" s="59" customFormat="1" ht="39" customHeight="1" x14ac:dyDescent="0.2">
      <c r="A72" s="9" t="s">
        <v>181</v>
      </c>
      <c r="B72" s="78" t="s">
        <v>7</v>
      </c>
      <c r="C72" s="55" t="s">
        <v>201</v>
      </c>
      <c r="D72" s="78">
        <v>2</v>
      </c>
      <c r="E72" s="56">
        <v>136.01</v>
      </c>
      <c r="F72" s="57">
        <f t="shared" si="14"/>
        <v>1.3600999999999999</v>
      </c>
      <c r="G72" s="23">
        <v>13497</v>
      </c>
      <c r="H72" s="22">
        <f t="shared" si="15"/>
        <v>2.6993999999999998</v>
      </c>
      <c r="I72" s="22" t="s">
        <v>107</v>
      </c>
      <c r="J72" s="58"/>
      <c r="K72" s="71"/>
      <c r="L72" s="3"/>
    </row>
    <row r="73" spans="1:12" ht="24" customHeight="1" x14ac:dyDescent="0.2"/>
    <row r="74" spans="1:12" ht="35.25" customHeight="1" x14ac:dyDescent="0.2"/>
  </sheetData>
  <mergeCells count="12">
    <mergeCell ref="J4:J5"/>
    <mergeCell ref="K4:K5"/>
    <mergeCell ref="A1:C1"/>
    <mergeCell ref="A2:K2"/>
    <mergeCell ref="A4:A5"/>
    <mergeCell ref="B4:B5"/>
    <mergeCell ref="C4:C5"/>
    <mergeCell ref="D4:D5"/>
    <mergeCell ref="E4:F4"/>
    <mergeCell ref="G4:H4"/>
    <mergeCell ref="I4:I5"/>
    <mergeCell ref="I1:K1"/>
  </mergeCells>
  <printOptions horizontalCentered="1"/>
  <pageMargins left="0.23622047244094491" right="0.23622047244094491" top="0.23622047244094491" bottom="0.23622047244094491" header="0.23622047244094491" footer="0.23622047244094491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"/>
  <sheetViews>
    <sheetView view="pageBreakPreview" zoomScale="85" zoomScaleNormal="100" zoomScaleSheetLayoutView="85" workbookViewId="0">
      <selection activeCell="A2" sqref="A2:H2"/>
    </sheetView>
  </sheetViews>
  <sheetFormatPr defaultRowHeight="12.75" x14ac:dyDescent="0.2"/>
  <cols>
    <col min="1" max="1" width="22.85546875" style="81" customWidth="1"/>
    <col min="2" max="7" width="20.5703125" style="79" customWidth="1"/>
    <col min="8" max="8" width="20.5703125" style="21" customWidth="1"/>
    <col min="11" max="11" width="9.28515625" bestFit="1" customWidth="1"/>
    <col min="12" max="12" width="10.85546875" bestFit="1" customWidth="1"/>
  </cols>
  <sheetData>
    <row r="1" spans="1:26" s="1" customFormat="1" ht="24.75" customHeight="1" x14ac:dyDescent="0.3">
      <c r="A1" s="86" t="s">
        <v>149</v>
      </c>
      <c r="B1" s="19"/>
      <c r="C1" s="19"/>
      <c r="D1" s="19"/>
      <c r="E1" s="19"/>
      <c r="F1" s="19"/>
      <c r="G1" s="19"/>
      <c r="H1" s="19" t="s">
        <v>284</v>
      </c>
    </row>
    <row r="2" spans="1:26" s="1" customFormat="1" ht="45.75" customHeight="1" x14ac:dyDescent="0.3">
      <c r="A2" s="104" t="s">
        <v>308</v>
      </c>
      <c r="B2" s="104"/>
      <c r="C2" s="104"/>
      <c r="D2" s="104"/>
      <c r="E2" s="104"/>
      <c r="F2" s="104"/>
      <c r="G2" s="104"/>
      <c r="H2" s="104"/>
    </row>
    <row r="3" spans="1:26" s="1" customFormat="1" ht="18.75" x14ac:dyDescent="0.3">
      <c r="A3" s="80"/>
      <c r="B3" s="75"/>
      <c r="C3" s="75"/>
      <c r="D3" s="75"/>
      <c r="E3" s="75"/>
      <c r="F3" s="75"/>
      <c r="G3" s="75"/>
      <c r="H3" s="20"/>
    </row>
    <row r="4" spans="1:26" s="7" customFormat="1" ht="84.75" customHeight="1" x14ac:dyDescent="0.2">
      <c r="A4" s="16" t="s">
        <v>244</v>
      </c>
      <c r="B4" s="16" t="s">
        <v>254</v>
      </c>
      <c r="C4" s="16" t="s">
        <v>245</v>
      </c>
      <c r="D4" s="16" t="s">
        <v>246</v>
      </c>
      <c r="E4" s="16" t="s">
        <v>247</v>
      </c>
      <c r="F4" s="16" t="s">
        <v>248</v>
      </c>
      <c r="G4" s="16" t="s">
        <v>249</v>
      </c>
      <c r="H4" s="16" t="s">
        <v>250</v>
      </c>
    </row>
    <row r="5" spans="1:26" s="8" customFormat="1" ht="24.75" customHeight="1" x14ac:dyDescent="0.25">
      <c r="A5" s="108">
        <v>1</v>
      </c>
      <c r="B5" s="108">
        <v>2</v>
      </c>
      <c r="C5" s="108">
        <v>3</v>
      </c>
      <c r="D5" s="108">
        <v>4</v>
      </c>
      <c r="E5" s="108">
        <v>5</v>
      </c>
      <c r="F5" s="108">
        <v>6</v>
      </c>
      <c r="G5" s="108">
        <v>7</v>
      </c>
      <c r="H5" s="108">
        <v>8</v>
      </c>
    </row>
    <row r="6" spans="1:26" s="4" customFormat="1" ht="46.5" customHeight="1" x14ac:dyDescent="0.2">
      <c r="A6" s="109" t="s">
        <v>251</v>
      </c>
      <c r="B6" s="109">
        <v>115</v>
      </c>
      <c r="C6" s="109">
        <v>0</v>
      </c>
      <c r="D6" s="109">
        <v>0</v>
      </c>
      <c r="E6" s="109">
        <v>115</v>
      </c>
      <c r="F6" s="109">
        <v>42</v>
      </c>
      <c r="G6" s="109">
        <v>2</v>
      </c>
      <c r="H6" s="109">
        <f>E6-F6</f>
        <v>73</v>
      </c>
    </row>
    <row r="7" spans="1:26" s="4" customFormat="1" ht="46.5" customHeight="1" x14ac:dyDescent="0.2">
      <c r="A7" s="109" t="s">
        <v>252</v>
      </c>
      <c r="B7" s="109">
        <v>9</v>
      </c>
      <c r="C7" s="109">
        <v>0</v>
      </c>
      <c r="D7" s="109">
        <v>0</v>
      </c>
      <c r="E7" s="109">
        <v>9</v>
      </c>
      <c r="F7" s="109">
        <v>3</v>
      </c>
      <c r="G7" s="109">
        <v>0</v>
      </c>
      <c r="H7" s="109">
        <f>E7-3</f>
        <v>6</v>
      </c>
    </row>
    <row r="8" spans="1:26" s="4" customFormat="1" ht="46.5" customHeight="1" x14ac:dyDescent="0.2">
      <c r="A8" s="109" t="s">
        <v>297</v>
      </c>
      <c r="B8" s="109">
        <v>5</v>
      </c>
      <c r="C8" s="109">
        <v>0</v>
      </c>
      <c r="D8" s="109">
        <v>0</v>
      </c>
      <c r="E8" s="109">
        <v>5</v>
      </c>
      <c r="F8" s="109">
        <v>0</v>
      </c>
      <c r="G8" s="109">
        <v>0</v>
      </c>
      <c r="H8" s="109">
        <v>5</v>
      </c>
    </row>
    <row r="9" spans="1:26" s="3" customFormat="1" ht="46.5" customHeight="1" x14ac:dyDescent="0.2">
      <c r="A9" s="83" t="s">
        <v>253</v>
      </c>
      <c r="B9" s="109">
        <f>SUM(B6:B8)</f>
        <v>129</v>
      </c>
      <c r="C9" s="109">
        <f t="shared" ref="C9:G9" si="0">SUM(C6:C7)</f>
        <v>0</v>
      </c>
      <c r="D9" s="109">
        <f t="shared" si="0"/>
        <v>0</v>
      </c>
      <c r="E9" s="109">
        <f>SUM(E6:E8)</f>
        <v>129</v>
      </c>
      <c r="F9" s="109">
        <f t="shared" si="0"/>
        <v>45</v>
      </c>
      <c r="G9" s="109">
        <f t="shared" si="0"/>
        <v>2</v>
      </c>
      <c r="H9" s="109">
        <f>SUM(H6:H8)</f>
        <v>84</v>
      </c>
      <c r="J9" s="33"/>
      <c r="K9" s="33"/>
      <c r="L9" s="33"/>
      <c r="M9" s="34"/>
      <c r="N9" s="34"/>
      <c r="O9" s="33"/>
      <c r="P9" s="34"/>
      <c r="Q9" s="34"/>
      <c r="R9" s="34"/>
      <c r="S9" s="34"/>
      <c r="T9" s="34"/>
      <c r="U9" s="34"/>
      <c r="V9" s="34"/>
      <c r="W9" s="35"/>
      <c r="X9" s="4"/>
      <c r="Y9" s="4"/>
      <c r="Z9" s="36"/>
    </row>
    <row r="10" spans="1:26" ht="35.25" customHeight="1" x14ac:dyDescent="0.2"/>
  </sheetData>
  <mergeCells count="1">
    <mergeCell ref="A2:H2"/>
  </mergeCells>
  <printOptions horizontalCentered="1"/>
  <pageMargins left="0" right="0" top="0.23622047244094491" bottom="0.23622047244094491" header="0.23622047244094491" footer="0.23622047244094491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77"/>
  <sheetViews>
    <sheetView view="pageBreakPreview" zoomScale="85" zoomScaleNormal="100" zoomScaleSheetLayoutView="85" workbookViewId="0">
      <selection activeCell="A2" sqref="A2:N2"/>
    </sheetView>
  </sheetViews>
  <sheetFormatPr defaultRowHeight="12.75" x14ac:dyDescent="0.2"/>
  <cols>
    <col min="1" max="1" width="8.42578125" customWidth="1"/>
    <col min="2" max="2" width="25.42578125" style="81" customWidth="1"/>
    <col min="3" max="4" width="6.7109375" style="79" customWidth="1"/>
    <col min="5" max="5" width="7.42578125" style="79" customWidth="1"/>
    <col min="6" max="6" width="17" style="79" customWidth="1"/>
    <col min="7" max="8" width="6.7109375" style="79" customWidth="1"/>
    <col min="9" max="9" width="9.85546875" style="21" customWidth="1"/>
    <col min="10" max="10" width="17" style="21" customWidth="1"/>
    <col min="11" max="12" width="6.7109375" style="29" customWidth="1"/>
    <col min="13" max="13" width="6.7109375" style="21" customWidth="1"/>
    <col min="14" max="14" width="17" style="2" customWidth="1"/>
    <col min="17" max="17" width="9.28515625" bestFit="1" customWidth="1"/>
    <col min="18" max="18" width="10.85546875" bestFit="1" customWidth="1"/>
  </cols>
  <sheetData>
    <row r="1" spans="1:32" s="1" customFormat="1" ht="33" customHeight="1" x14ac:dyDescent="0.3">
      <c r="A1" s="104" t="s">
        <v>149</v>
      </c>
      <c r="B1" s="104"/>
      <c r="C1" s="19"/>
      <c r="D1" s="19"/>
      <c r="E1" s="19"/>
      <c r="F1" s="19"/>
      <c r="G1" s="19"/>
      <c r="H1" s="19"/>
      <c r="I1" s="19"/>
      <c r="J1" s="19"/>
      <c r="K1" s="24"/>
      <c r="L1" s="24"/>
      <c r="M1" s="104" t="s">
        <v>285</v>
      </c>
      <c r="N1" s="104"/>
    </row>
    <row r="2" spans="1:32" s="1" customFormat="1" ht="62.25" customHeight="1" x14ac:dyDescent="0.3">
      <c r="A2" s="104" t="s">
        <v>311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32" s="1" customFormat="1" ht="18.75" x14ac:dyDescent="0.3">
      <c r="B3" s="80"/>
      <c r="C3" s="75"/>
      <c r="D3" s="75"/>
      <c r="E3" s="75"/>
      <c r="F3" s="75"/>
      <c r="G3" s="75"/>
      <c r="H3" s="75"/>
      <c r="I3" s="20"/>
      <c r="J3" s="20"/>
      <c r="K3" s="25"/>
      <c r="L3" s="25"/>
      <c r="M3" s="20"/>
      <c r="N3" s="6"/>
    </row>
    <row r="4" spans="1:32" s="7" customFormat="1" ht="12.75" customHeight="1" x14ac:dyDescent="0.2">
      <c r="A4" s="105" t="s">
        <v>150</v>
      </c>
      <c r="B4" s="105" t="s">
        <v>287</v>
      </c>
      <c r="C4" s="105" t="s">
        <v>202</v>
      </c>
      <c r="D4" s="105"/>
      <c r="E4" s="105"/>
      <c r="F4" s="105"/>
      <c r="G4" s="105" t="s">
        <v>207</v>
      </c>
      <c r="H4" s="105"/>
      <c r="I4" s="105"/>
      <c r="J4" s="105"/>
      <c r="K4" s="105" t="s">
        <v>312</v>
      </c>
      <c r="L4" s="105"/>
      <c r="M4" s="105"/>
      <c r="N4" s="105"/>
    </row>
    <row r="5" spans="1:32" s="7" customFormat="1" ht="78.75" customHeight="1" x14ac:dyDescent="0.2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1:32" s="7" customFormat="1" ht="54.75" customHeight="1" x14ac:dyDescent="0.2">
      <c r="A6" s="105"/>
      <c r="B6" s="105"/>
      <c r="C6" s="26" t="s">
        <v>203</v>
      </c>
      <c r="D6" s="26" t="s">
        <v>204</v>
      </c>
      <c r="E6" s="26" t="s">
        <v>205</v>
      </c>
      <c r="F6" s="26" t="s">
        <v>206</v>
      </c>
      <c r="G6" s="26" t="s">
        <v>203</v>
      </c>
      <c r="H6" s="26" t="s">
        <v>204</v>
      </c>
      <c r="I6" s="26" t="s">
        <v>205</v>
      </c>
      <c r="J6" s="26" t="s">
        <v>206</v>
      </c>
      <c r="K6" s="26" t="s">
        <v>203</v>
      </c>
      <c r="L6" s="26" t="s">
        <v>204</v>
      </c>
      <c r="M6" s="26" t="s">
        <v>205</v>
      </c>
      <c r="N6" s="26" t="s">
        <v>206</v>
      </c>
    </row>
    <row r="7" spans="1:32" s="8" customFormat="1" ht="21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</row>
    <row r="8" spans="1:32" s="8" customFormat="1" ht="36" customHeight="1" x14ac:dyDescent="0.25">
      <c r="A8" s="11" t="s">
        <v>306</v>
      </c>
      <c r="B8" s="11" t="s">
        <v>307</v>
      </c>
      <c r="C8" s="99">
        <f>SUM(C9:C74)</f>
        <v>270</v>
      </c>
      <c r="D8" s="99">
        <f t="shared" ref="D8:N8" si="0">SUM(D9:D74)</f>
        <v>1170</v>
      </c>
      <c r="E8" s="99"/>
      <c r="F8" s="99">
        <v>1668</v>
      </c>
      <c r="G8" s="99">
        <f t="shared" si="0"/>
        <v>1342</v>
      </c>
      <c r="H8" s="99">
        <f t="shared" si="0"/>
        <v>1229</v>
      </c>
      <c r="I8" s="99"/>
      <c r="J8" s="99">
        <f t="shared" si="0"/>
        <v>1380</v>
      </c>
      <c r="K8" s="99">
        <f t="shared" si="0"/>
        <v>272</v>
      </c>
      <c r="L8" s="99">
        <f t="shared" si="0"/>
        <v>186</v>
      </c>
      <c r="M8" s="99"/>
      <c r="N8" s="99">
        <f t="shared" si="0"/>
        <v>1380</v>
      </c>
    </row>
    <row r="9" spans="1:32" s="4" customFormat="1" ht="28.5" customHeight="1" x14ac:dyDescent="0.2">
      <c r="A9" s="11" t="s">
        <v>10</v>
      </c>
      <c r="B9" s="16" t="s">
        <v>208</v>
      </c>
      <c r="C9" s="11"/>
      <c r="D9" s="11"/>
      <c r="E9" s="11"/>
      <c r="F9" s="11"/>
      <c r="G9" s="11"/>
      <c r="H9" s="11"/>
      <c r="I9" s="17"/>
      <c r="J9" s="11"/>
      <c r="K9" s="28"/>
      <c r="L9" s="28"/>
      <c r="M9" s="27"/>
      <c r="N9" s="13"/>
    </row>
    <row r="10" spans="1:32" s="4" customFormat="1" ht="22.5" customHeight="1" x14ac:dyDescent="0.2">
      <c r="A10" s="11">
        <v>1</v>
      </c>
      <c r="B10" s="11" t="s">
        <v>161</v>
      </c>
      <c r="C10" s="11"/>
      <c r="D10" s="11"/>
      <c r="E10" s="11"/>
      <c r="F10" s="11"/>
      <c r="G10" s="11"/>
      <c r="H10" s="11"/>
      <c r="I10" s="17"/>
      <c r="J10" s="11"/>
      <c r="K10" s="28"/>
      <c r="L10" s="28"/>
      <c r="M10" s="27"/>
      <c r="N10" s="13"/>
    </row>
    <row r="11" spans="1:32" s="3" customFormat="1" ht="35.25" customHeight="1" x14ac:dyDescent="0.2">
      <c r="A11" s="9">
        <v>1.1000000000000001</v>
      </c>
      <c r="B11" s="9" t="s">
        <v>87</v>
      </c>
      <c r="C11" s="88">
        <v>6</v>
      </c>
      <c r="D11" s="88">
        <v>26</v>
      </c>
      <c r="E11" s="89"/>
      <c r="F11" s="89"/>
      <c r="G11" s="89">
        <v>30</v>
      </c>
      <c r="H11" s="89">
        <v>29</v>
      </c>
      <c r="I11" s="89"/>
      <c r="J11" s="89">
        <v>28</v>
      </c>
      <c r="K11" s="89">
        <v>1</v>
      </c>
      <c r="L11" s="89"/>
      <c r="M11" s="89"/>
      <c r="N11" s="89">
        <v>28</v>
      </c>
      <c r="P11" s="33"/>
      <c r="Q11" s="33"/>
      <c r="R11" s="33"/>
      <c r="S11" s="34"/>
      <c r="T11" s="34"/>
      <c r="U11" s="33"/>
      <c r="V11" s="34"/>
      <c r="W11" s="34"/>
      <c r="X11" s="34"/>
      <c r="Y11" s="34"/>
      <c r="Z11" s="34"/>
      <c r="AA11" s="34"/>
      <c r="AB11" s="34"/>
      <c r="AC11" s="35"/>
      <c r="AD11" s="4"/>
      <c r="AE11" s="4"/>
      <c r="AF11" s="36"/>
    </row>
    <row r="12" spans="1:32" s="3" customFormat="1" ht="24.75" customHeight="1" x14ac:dyDescent="0.2">
      <c r="A12" s="11">
        <v>2</v>
      </c>
      <c r="B12" s="11" t="s">
        <v>162</v>
      </c>
      <c r="C12" s="9"/>
      <c r="D12" s="9"/>
      <c r="E12" s="9"/>
      <c r="F12" s="9"/>
      <c r="G12" s="9"/>
      <c r="H12" s="9"/>
      <c r="I12" s="18"/>
      <c r="J12" s="9"/>
      <c r="K12" s="22"/>
      <c r="L12" s="22"/>
      <c r="M12" s="22"/>
      <c r="N12" s="14"/>
      <c r="P12" s="33"/>
      <c r="Q12" s="33"/>
      <c r="R12" s="33"/>
      <c r="S12" s="34"/>
      <c r="T12" s="34"/>
      <c r="U12" s="33"/>
      <c r="V12" s="34"/>
      <c r="W12" s="34"/>
      <c r="X12" s="34"/>
      <c r="Y12" s="34"/>
      <c r="Z12" s="34"/>
      <c r="AA12" s="34"/>
      <c r="AB12" s="34"/>
      <c r="AC12" s="35"/>
      <c r="AD12" s="4"/>
      <c r="AE12" s="4"/>
      <c r="AF12" s="36"/>
    </row>
    <row r="13" spans="1:32" s="3" customFormat="1" ht="35.25" customHeight="1" x14ac:dyDescent="0.2">
      <c r="A13" s="9">
        <v>2.1</v>
      </c>
      <c r="B13" s="9" t="s">
        <v>171</v>
      </c>
      <c r="C13" s="88">
        <v>6</v>
      </c>
      <c r="D13" s="88">
        <v>33</v>
      </c>
      <c r="E13" s="89"/>
      <c r="F13" s="89"/>
      <c r="G13" s="89">
        <v>64</v>
      </c>
      <c r="H13" s="89">
        <v>49</v>
      </c>
      <c r="I13" s="89"/>
      <c r="J13" s="89">
        <v>44</v>
      </c>
      <c r="K13" s="89">
        <v>20</v>
      </c>
      <c r="L13" s="89">
        <v>5</v>
      </c>
      <c r="M13" s="89"/>
      <c r="N13" s="89">
        <v>44</v>
      </c>
      <c r="P13" s="33"/>
      <c r="Q13" s="33"/>
      <c r="R13" s="33"/>
      <c r="S13" s="34"/>
      <c r="T13" s="34"/>
      <c r="U13" s="33"/>
      <c r="V13" s="34"/>
      <c r="W13" s="34"/>
      <c r="X13" s="34"/>
      <c r="Y13" s="34"/>
      <c r="Z13" s="34"/>
      <c r="AA13" s="34"/>
      <c r="AB13" s="34"/>
      <c r="AC13" s="35"/>
      <c r="AD13" s="4"/>
      <c r="AE13" s="4"/>
      <c r="AF13" s="36"/>
    </row>
    <row r="14" spans="1:32" s="3" customFormat="1" ht="35.25" customHeight="1" x14ac:dyDescent="0.2">
      <c r="A14" s="9">
        <v>2.2000000000000002</v>
      </c>
      <c r="B14" s="9" t="s">
        <v>100</v>
      </c>
      <c r="C14" s="88">
        <v>6</v>
      </c>
      <c r="D14" s="88">
        <v>32</v>
      </c>
      <c r="E14" s="89"/>
      <c r="F14" s="89"/>
      <c r="G14" s="89">
        <v>31</v>
      </c>
      <c r="H14" s="89">
        <v>27</v>
      </c>
      <c r="I14" s="89"/>
      <c r="J14" s="89">
        <v>21</v>
      </c>
      <c r="K14" s="89">
        <v>5</v>
      </c>
      <c r="L14" s="89">
        <v>5</v>
      </c>
      <c r="M14" s="89"/>
      <c r="N14" s="89">
        <v>21</v>
      </c>
      <c r="O14" s="32"/>
      <c r="P14" s="33"/>
      <c r="Q14" s="33"/>
      <c r="R14" s="33"/>
      <c r="S14" s="34"/>
      <c r="T14" s="34"/>
      <c r="U14" s="33"/>
      <c r="V14" s="34"/>
      <c r="W14" s="34"/>
      <c r="X14" s="34"/>
      <c r="Y14" s="34"/>
      <c r="Z14" s="34"/>
      <c r="AA14" s="34"/>
      <c r="AB14" s="34"/>
      <c r="AC14" s="35"/>
      <c r="AD14" s="4"/>
      <c r="AE14" s="4"/>
      <c r="AF14" s="36"/>
    </row>
    <row r="15" spans="1:32" s="3" customFormat="1" ht="28.5" customHeight="1" x14ac:dyDescent="0.2">
      <c r="A15" s="11" t="s">
        <v>11</v>
      </c>
      <c r="B15" s="4" t="s">
        <v>210</v>
      </c>
      <c r="C15" s="11"/>
      <c r="D15" s="11"/>
      <c r="E15" s="11"/>
      <c r="F15" s="11"/>
      <c r="G15" s="11"/>
      <c r="H15" s="11"/>
      <c r="I15" s="17"/>
      <c r="J15" s="11"/>
      <c r="K15" s="28"/>
      <c r="L15" s="28"/>
      <c r="M15" s="37"/>
      <c r="N15" s="38"/>
      <c r="O15" s="32"/>
      <c r="P15" s="33"/>
      <c r="Q15" s="33"/>
      <c r="R15" s="33"/>
      <c r="S15" s="34"/>
      <c r="T15" s="34"/>
      <c r="U15" s="33"/>
      <c r="V15" s="34"/>
      <c r="W15" s="34"/>
      <c r="X15" s="34"/>
      <c r="Y15" s="34"/>
      <c r="Z15" s="34"/>
      <c r="AA15" s="34"/>
      <c r="AB15" s="34"/>
      <c r="AC15" s="35"/>
      <c r="AD15" s="4"/>
      <c r="AE15" s="4"/>
      <c r="AF15" s="36"/>
    </row>
    <row r="16" spans="1:32" s="3" customFormat="1" ht="22.5" customHeight="1" x14ac:dyDescent="0.2">
      <c r="A16" s="11">
        <v>1</v>
      </c>
      <c r="B16" s="11" t="s">
        <v>162</v>
      </c>
      <c r="C16" s="11"/>
      <c r="D16" s="11"/>
      <c r="E16" s="11"/>
      <c r="F16" s="11"/>
      <c r="G16" s="11"/>
      <c r="H16" s="11"/>
      <c r="I16" s="17"/>
      <c r="J16" s="11"/>
      <c r="K16" s="28"/>
      <c r="L16" s="28"/>
      <c r="M16" s="37"/>
      <c r="N16" s="38"/>
      <c r="O16" s="32"/>
      <c r="P16" s="33"/>
      <c r="Q16" s="33"/>
      <c r="R16" s="33"/>
      <c r="S16" s="34"/>
      <c r="T16" s="34"/>
      <c r="U16" s="33"/>
      <c r="V16" s="34"/>
      <c r="W16" s="34"/>
      <c r="X16" s="34"/>
      <c r="Y16" s="34"/>
      <c r="Z16" s="34"/>
      <c r="AA16" s="34"/>
      <c r="AB16" s="34"/>
      <c r="AC16" s="35"/>
      <c r="AD16" s="4"/>
      <c r="AE16" s="4"/>
      <c r="AF16" s="36"/>
    </row>
    <row r="17" spans="1:32" s="3" customFormat="1" ht="35.25" customHeight="1" x14ac:dyDescent="0.2">
      <c r="A17" s="9" t="s">
        <v>173</v>
      </c>
      <c r="B17" s="76" t="s">
        <v>172</v>
      </c>
      <c r="C17" s="88">
        <v>6</v>
      </c>
      <c r="D17" s="88">
        <v>31</v>
      </c>
      <c r="E17" s="89"/>
      <c r="F17" s="89"/>
      <c r="G17" s="89">
        <v>40</v>
      </c>
      <c r="H17" s="89">
        <v>41</v>
      </c>
      <c r="I17" s="89"/>
      <c r="J17" s="89">
        <v>39</v>
      </c>
      <c r="K17" s="89">
        <v>7</v>
      </c>
      <c r="L17" s="89">
        <v>7</v>
      </c>
      <c r="M17" s="89"/>
      <c r="N17" s="89">
        <v>39</v>
      </c>
      <c r="O17" s="32"/>
      <c r="P17" s="33"/>
      <c r="Q17" s="33"/>
      <c r="R17" s="33"/>
      <c r="S17" s="34"/>
      <c r="T17" s="34"/>
      <c r="U17" s="33"/>
      <c r="V17" s="34"/>
      <c r="W17" s="34"/>
      <c r="X17" s="34"/>
      <c r="Y17" s="34"/>
      <c r="Z17" s="34"/>
      <c r="AA17" s="34"/>
      <c r="AB17" s="34"/>
      <c r="AC17" s="35"/>
      <c r="AD17" s="4"/>
      <c r="AE17" s="4"/>
      <c r="AF17" s="36"/>
    </row>
    <row r="18" spans="1:32" s="3" customFormat="1" ht="28.5" customHeight="1" x14ac:dyDescent="0.2">
      <c r="A18" s="11" t="s">
        <v>12</v>
      </c>
      <c r="B18" s="4" t="s">
        <v>209</v>
      </c>
      <c r="C18" s="77"/>
      <c r="D18" s="77"/>
      <c r="E18" s="77"/>
      <c r="F18" s="77"/>
      <c r="G18" s="77"/>
      <c r="H18" s="77"/>
      <c r="I18" s="42"/>
      <c r="J18" s="83"/>
      <c r="K18" s="62"/>
      <c r="L18" s="62"/>
      <c r="M18" s="37"/>
      <c r="N18" s="38"/>
      <c r="O18" s="32"/>
      <c r="P18" s="33"/>
      <c r="Q18" s="33"/>
      <c r="R18" s="33"/>
      <c r="S18" s="34"/>
      <c r="T18" s="34"/>
      <c r="U18" s="33"/>
      <c r="V18" s="34"/>
      <c r="W18" s="34"/>
      <c r="X18" s="34"/>
      <c r="Y18" s="34"/>
      <c r="Z18" s="34"/>
      <c r="AA18" s="34"/>
      <c r="AB18" s="34"/>
      <c r="AC18" s="35"/>
      <c r="AD18" s="4"/>
      <c r="AE18" s="4"/>
      <c r="AF18" s="36"/>
    </row>
    <row r="19" spans="1:32" s="3" customFormat="1" ht="22.5" customHeight="1" x14ac:dyDescent="0.2">
      <c r="A19" s="11">
        <v>1</v>
      </c>
      <c r="B19" s="77" t="s">
        <v>161</v>
      </c>
      <c r="C19" s="77"/>
      <c r="D19" s="77"/>
      <c r="E19" s="77"/>
      <c r="F19" s="77"/>
      <c r="G19" s="77"/>
      <c r="H19" s="77"/>
      <c r="I19" s="42"/>
      <c r="J19" s="83"/>
      <c r="K19" s="62"/>
      <c r="L19" s="62"/>
      <c r="M19" s="37"/>
      <c r="N19" s="38"/>
      <c r="O19" s="32"/>
      <c r="P19" s="33"/>
      <c r="Q19" s="33"/>
      <c r="R19" s="33"/>
      <c r="S19" s="34"/>
      <c r="T19" s="34"/>
      <c r="U19" s="33"/>
      <c r="V19" s="34"/>
      <c r="W19" s="34"/>
      <c r="X19" s="34"/>
      <c r="Y19" s="34"/>
      <c r="Z19" s="34"/>
      <c r="AA19" s="34"/>
      <c r="AB19" s="34"/>
      <c r="AC19" s="35"/>
      <c r="AD19" s="4"/>
      <c r="AE19" s="4"/>
      <c r="AF19" s="36"/>
    </row>
    <row r="20" spans="1:32" s="3" customFormat="1" ht="35.25" customHeight="1" x14ac:dyDescent="0.2">
      <c r="A20" s="9" t="s">
        <v>173</v>
      </c>
      <c r="B20" s="9" t="s">
        <v>71</v>
      </c>
      <c r="C20" s="88">
        <v>6</v>
      </c>
      <c r="D20" s="88">
        <v>30</v>
      </c>
      <c r="E20" s="89"/>
      <c r="F20" s="89"/>
      <c r="G20" s="89">
        <v>50</v>
      </c>
      <c r="H20" s="89">
        <v>46</v>
      </c>
      <c r="I20" s="89"/>
      <c r="J20" s="89">
        <v>51</v>
      </c>
      <c r="K20" s="89">
        <v>17</v>
      </c>
      <c r="L20" s="89">
        <v>8</v>
      </c>
      <c r="M20" s="89"/>
      <c r="N20" s="89">
        <v>51</v>
      </c>
      <c r="O20" s="32"/>
      <c r="P20" s="33"/>
      <c r="Q20" s="33"/>
      <c r="R20" s="33"/>
      <c r="S20" s="34"/>
      <c r="T20" s="34"/>
      <c r="U20" s="33"/>
      <c r="V20" s="34"/>
      <c r="W20" s="34"/>
      <c r="X20" s="34"/>
      <c r="Y20" s="34"/>
      <c r="Z20" s="34"/>
      <c r="AA20" s="34"/>
      <c r="AB20" s="34"/>
      <c r="AC20" s="35"/>
      <c r="AD20" s="4"/>
      <c r="AE20" s="4"/>
      <c r="AF20" s="36"/>
    </row>
    <row r="21" spans="1:32" s="3" customFormat="1" ht="35.25" customHeight="1" x14ac:dyDescent="0.2">
      <c r="A21" s="9">
        <v>1.2</v>
      </c>
      <c r="B21" s="9" t="s">
        <v>90</v>
      </c>
      <c r="C21" s="88">
        <v>6</v>
      </c>
      <c r="D21" s="88">
        <v>28</v>
      </c>
      <c r="E21" s="89"/>
      <c r="F21" s="89"/>
      <c r="G21" s="89">
        <v>31</v>
      </c>
      <c r="H21" s="89">
        <v>26</v>
      </c>
      <c r="I21" s="89"/>
      <c r="J21" s="89">
        <v>27</v>
      </c>
      <c r="K21" s="89">
        <v>5</v>
      </c>
      <c r="L21" s="89">
        <v>4</v>
      </c>
      <c r="M21" s="89"/>
      <c r="N21" s="89">
        <v>27</v>
      </c>
      <c r="O21" s="32"/>
      <c r="P21" s="33"/>
      <c r="Q21" s="33"/>
      <c r="R21" s="33"/>
      <c r="S21" s="34"/>
      <c r="T21" s="34"/>
      <c r="U21" s="33"/>
      <c r="V21" s="34"/>
      <c r="W21" s="34"/>
      <c r="X21" s="34"/>
      <c r="Y21" s="34"/>
      <c r="Z21" s="34"/>
      <c r="AA21" s="34"/>
      <c r="AB21" s="34"/>
      <c r="AC21" s="35"/>
      <c r="AD21" s="4"/>
      <c r="AE21" s="4"/>
      <c r="AF21" s="36"/>
    </row>
    <row r="22" spans="1:32" s="3" customFormat="1" ht="35.25" customHeight="1" x14ac:dyDescent="0.2">
      <c r="A22" s="9">
        <v>1.3</v>
      </c>
      <c r="B22" s="9" t="s">
        <v>88</v>
      </c>
      <c r="C22" s="88">
        <v>6</v>
      </c>
      <c r="D22" s="88">
        <v>27</v>
      </c>
      <c r="E22" s="89"/>
      <c r="F22" s="89"/>
      <c r="G22" s="89">
        <v>32</v>
      </c>
      <c r="H22" s="89">
        <v>26</v>
      </c>
      <c r="I22" s="89"/>
      <c r="J22" s="89">
        <v>32</v>
      </c>
      <c r="K22" s="89">
        <v>8</v>
      </c>
      <c r="L22" s="89">
        <v>5</v>
      </c>
      <c r="M22" s="89"/>
      <c r="N22" s="89">
        <v>32</v>
      </c>
      <c r="P22" s="33"/>
      <c r="Q22" s="33"/>
      <c r="R22" s="33"/>
      <c r="S22" s="34"/>
      <c r="T22" s="34"/>
      <c r="U22" s="33"/>
      <c r="V22" s="34"/>
      <c r="W22" s="34"/>
      <c r="X22" s="34"/>
      <c r="Y22" s="34"/>
      <c r="Z22" s="34"/>
      <c r="AA22" s="34"/>
      <c r="AB22" s="34"/>
      <c r="AC22" s="35"/>
      <c r="AD22" s="4"/>
      <c r="AE22" s="4"/>
      <c r="AF22" s="36"/>
    </row>
    <row r="23" spans="1:32" s="3" customFormat="1" ht="35.25" customHeight="1" x14ac:dyDescent="0.2">
      <c r="A23" s="9">
        <v>1.4</v>
      </c>
      <c r="B23" s="9" t="s">
        <v>91</v>
      </c>
      <c r="C23" s="88">
        <v>6</v>
      </c>
      <c r="D23" s="88">
        <v>23</v>
      </c>
      <c r="E23" s="89"/>
      <c r="F23" s="89"/>
      <c r="G23" s="89">
        <v>21</v>
      </c>
      <c r="H23" s="89">
        <v>18</v>
      </c>
      <c r="I23" s="89"/>
      <c r="J23" s="89">
        <v>19</v>
      </c>
      <c r="K23" s="89">
        <v>8</v>
      </c>
      <c r="L23" s="89">
        <v>4</v>
      </c>
      <c r="M23" s="89"/>
      <c r="N23" s="89">
        <v>19</v>
      </c>
      <c r="P23" s="33"/>
      <c r="Q23" s="33"/>
      <c r="R23" s="33"/>
      <c r="S23" s="34"/>
      <c r="T23" s="34"/>
      <c r="U23" s="33"/>
      <c r="V23" s="34"/>
      <c r="W23" s="34"/>
      <c r="X23" s="34"/>
      <c r="Y23" s="34"/>
      <c r="Z23" s="34"/>
      <c r="AA23" s="34"/>
      <c r="AB23" s="34"/>
      <c r="AC23" s="35"/>
      <c r="AD23" s="4"/>
      <c r="AE23" s="4"/>
      <c r="AF23" s="36"/>
    </row>
    <row r="24" spans="1:32" s="3" customFormat="1" ht="35.25" customHeight="1" x14ac:dyDescent="0.2">
      <c r="A24" s="9">
        <v>1.5</v>
      </c>
      <c r="B24" s="9" t="s">
        <v>86</v>
      </c>
      <c r="C24" s="88">
        <v>6</v>
      </c>
      <c r="D24" s="88">
        <v>26</v>
      </c>
      <c r="E24" s="89"/>
      <c r="F24" s="89"/>
      <c r="G24" s="89">
        <v>31</v>
      </c>
      <c r="H24" s="89">
        <v>26</v>
      </c>
      <c r="I24" s="89"/>
      <c r="J24" s="89">
        <v>30</v>
      </c>
      <c r="K24" s="89">
        <v>1</v>
      </c>
      <c r="L24" s="89">
        <v>2</v>
      </c>
      <c r="M24" s="89"/>
      <c r="N24" s="89">
        <v>30</v>
      </c>
      <c r="P24" s="33"/>
      <c r="Q24" s="33"/>
      <c r="R24" s="33"/>
      <c r="S24" s="34"/>
      <c r="T24" s="34"/>
      <c r="U24" s="33"/>
      <c r="V24" s="34"/>
      <c r="W24" s="34"/>
      <c r="X24" s="34"/>
      <c r="Y24" s="34"/>
      <c r="Z24" s="34"/>
      <c r="AA24" s="34"/>
      <c r="AB24" s="34"/>
      <c r="AC24" s="35"/>
      <c r="AD24" s="4"/>
      <c r="AE24" s="4"/>
      <c r="AF24" s="36"/>
    </row>
    <row r="25" spans="1:32" s="3" customFormat="1" ht="35.25" customHeight="1" x14ac:dyDescent="0.2">
      <c r="A25" s="9">
        <v>1.6</v>
      </c>
      <c r="B25" s="9" t="s">
        <v>77</v>
      </c>
      <c r="C25" s="88">
        <v>6</v>
      </c>
      <c r="D25" s="88">
        <v>29</v>
      </c>
      <c r="E25" s="89"/>
      <c r="F25" s="89"/>
      <c r="G25" s="89">
        <v>31</v>
      </c>
      <c r="H25" s="89">
        <v>28</v>
      </c>
      <c r="I25" s="89"/>
      <c r="J25" s="89">
        <v>34</v>
      </c>
      <c r="K25" s="89">
        <v>2</v>
      </c>
      <c r="L25" s="89"/>
      <c r="M25" s="89"/>
      <c r="N25" s="89">
        <v>34</v>
      </c>
      <c r="P25" s="33"/>
      <c r="Q25" s="33"/>
      <c r="R25" s="33"/>
      <c r="S25" s="34"/>
      <c r="T25" s="34"/>
      <c r="U25" s="33"/>
      <c r="V25" s="34"/>
      <c r="W25" s="34"/>
      <c r="X25" s="34"/>
      <c r="Y25" s="34"/>
      <c r="Z25" s="34"/>
      <c r="AA25" s="34"/>
      <c r="AB25" s="34"/>
      <c r="AC25" s="35"/>
      <c r="AD25" s="4"/>
      <c r="AE25" s="4"/>
      <c r="AF25" s="36"/>
    </row>
    <row r="26" spans="1:32" s="3" customFormat="1" ht="28.5" customHeight="1" x14ac:dyDescent="0.2">
      <c r="A26" s="11" t="s">
        <v>108</v>
      </c>
      <c r="B26" s="16" t="s">
        <v>211</v>
      </c>
      <c r="C26" s="11"/>
      <c r="D26" s="11"/>
      <c r="E26" s="11"/>
      <c r="F26" s="11"/>
      <c r="G26" s="11"/>
      <c r="H26" s="11"/>
      <c r="I26" s="42"/>
      <c r="J26" s="83"/>
      <c r="K26" s="62"/>
      <c r="L26" s="62"/>
      <c r="M26" s="37"/>
      <c r="N26" s="38"/>
      <c r="O26" s="32"/>
    </row>
    <row r="27" spans="1:32" s="3" customFormat="1" ht="22.5" customHeight="1" x14ac:dyDescent="0.2">
      <c r="A27" s="11">
        <v>1</v>
      </c>
      <c r="B27" s="16" t="s">
        <v>161</v>
      </c>
      <c r="C27" s="11"/>
      <c r="D27" s="11"/>
      <c r="E27" s="11"/>
      <c r="F27" s="11"/>
      <c r="G27" s="11"/>
      <c r="H27" s="11"/>
      <c r="I27" s="42"/>
      <c r="J27" s="83"/>
      <c r="K27" s="62"/>
      <c r="L27" s="62"/>
      <c r="M27" s="37"/>
      <c r="N27" s="38"/>
      <c r="O27" s="32"/>
    </row>
    <row r="28" spans="1:32" s="3" customFormat="1" ht="35.25" customHeight="1" x14ac:dyDescent="0.2">
      <c r="A28" s="9" t="s">
        <v>173</v>
      </c>
      <c r="B28" s="9" t="s">
        <v>188</v>
      </c>
      <c r="C28" s="88">
        <v>6</v>
      </c>
      <c r="D28" s="88">
        <v>29</v>
      </c>
      <c r="E28" s="89"/>
      <c r="F28" s="89"/>
      <c r="G28" s="89">
        <v>30</v>
      </c>
      <c r="H28" s="89">
        <v>29</v>
      </c>
      <c r="I28" s="89"/>
      <c r="J28" s="89">
        <v>32</v>
      </c>
      <c r="K28" s="89">
        <v>11</v>
      </c>
      <c r="L28" s="89">
        <v>5</v>
      </c>
      <c r="M28" s="89"/>
      <c r="N28" s="89">
        <v>32</v>
      </c>
      <c r="O28" s="32"/>
    </row>
    <row r="29" spans="1:32" s="3" customFormat="1" ht="35.25" customHeight="1" x14ac:dyDescent="0.2">
      <c r="A29" s="9" t="s">
        <v>174</v>
      </c>
      <c r="B29" s="9" t="s">
        <v>27</v>
      </c>
      <c r="C29" s="88">
        <v>6</v>
      </c>
      <c r="D29" s="88">
        <v>25</v>
      </c>
      <c r="E29" s="89"/>
      <c r="F29" s="89"/>
      <c r="G29" s="89">
        <v>31</v>
      </c>
      <c r="H29" s="89">
        <v>29</v>
      </c>
      <c r="I29" s="89"/>
      <c r="J29" s="89">
        <v>35</v>
      </c>
      <c r="K29" s="89">
        <v>9</v>
      </c>
      <c r="L29" s="89">
        <v>6</v>
      </c>
      <c r="M29" s="89"/>
      <c r="N29" s="89">
        <v>35</v>
      </c>
      <c r="O29" s="32"/>
    </row>
    <row r="30" spans="1:32" s="3" customFormat="1" ht="35.25" customHeight="1" x14ac:dyDescent="0.2">
      <c r="A30" s="9" t="s">
        <v>180</v>
      </c>
      <c r="B30" s="9" t="s">
        <v>18</v>
      </c>
      <c r="C30" s="88">
        <v>6</v>
      </c>
      <c r="D30" s="88">
        <v>26</v>
      </c>
      <c r="E30" s="89"/>
      <c r="F30" s="89"/>
      <c r="G30" s="89">
        <v>29</v>
      </c>
      <c r="H30" s="89">
        <v>29</v>
      </c>
      <c r="I30" s="89"/>
      <c r="J30" s="89">
        <v>32</v>
      </c>
      <c r="K30" s="89">
        <v>8</v>
      </c>
      <c r="L30" s="89">
        <v>3</v>
      </c>
      <c r="M30" s="89"/>
      <c r="N30" s="89">
        <v>32</v>
      </c>
    </row>
    <row r="31" spans="1:32" s="3" customFormat="1" ht="35.25" customHeight="1" x14ac:dyDescent="0.2">
      <c r="A31" s="9" t="s">
        <v>181</v>
      </c>
      <c r="B31" s="9" t="s">
        <v>20</v>
      </c>
      <c r="C31" s="88">
        <v>6</v>
      </c>
      <c r="D31" s="88">
        <v>24</v>
      </c>
      <c r="E31" s="89"/>
      <c r="F31" s="89"/>
      <c r="G31" s="89">
        <v>30</v>
      </c>
      <c r="H31" s="89">
        <v>29</v>
      </c>
      <c r="I31" s="89"/>
      <c r="J31" s="89">
        <v>28</v>
      </c>
      <c r="K31" s="89">
        <v>12</v>
      </c>
      <c r="L31" s="89">
        <v>3</v>
      </c>
      <c r="M31" s="89"/>
      <c r="N31" s="89">
        <v>28</v>
      </c>
      <c r="O31" s="32"/>
    </row>
    <row r="32" spans="1:32" s="3" customFormat="1" ht="35.25" customHeight="1" x14ac:dyDescent="0.2">
      <c r="A32" s="9">
        <v>1.5</v>
      </c>
      <c r="B32" s="9" t="s">
        <v>28</v>
      </c>
      <c r="C32" s="88">
        <v>6</v>
      </c>
      <c r="D32" s="88">
        <v>27</v>
      </c>
      <c r="E32" s="89"/>
      <c r="F32" s="89"/>
      <c r="G32" s="89">
        <v>38</v>
      </c>
      <c r="H32" s="89">
        <v>39</v>
      </c>
      <c r="I32" s="89"/>
      <c r="J32" s="89">
        <v>39</v>
      </c>
      <c r="K32" s="89">
        <v>5</v>
      </c>
      <c r="L32" s="89">
        <v>6</v>
      </c>
      <c r="M32" s="89"/>
      <c r="N32" s="89">
        <v>39</v>
      </c>
    </row>
    <row r="33" spans="1:15" s="3" customFormat="1" ht="28.5" customHeight="1" x14ac:dyDescent="0.2">
      <c r="A33" s="11" t="s">
        <v>109</v>
      </c>
      <c r="B33" s="16" t="s">
        <v>212</v>
      </c>
      <c r="C33" s="11"/>
      <c r="D33" s="11"/>
      <c r="E33" s="11"/>
      <c r="F33" s="11"/>
      <c r="G33" s="11"/>
      <c r="H33" s="11"/>
      <c r="I33" s="47"/>
      <c r="J33" s="84"/>
      <c r="K33" s="28"/>
      <c r="L33" s="28"/>
      <c r="M33" s="22"/>
      <c r="N33" s="49"/>
      <c r="O33" s="32"/>
    </row>
    <row r="34" spans="1:15" s="3" customFormat="1" ht="22.5" customHeight="1" x14ac:dyDescent="0.2">
      <c r="A34" s="11">
        <v>1</v>
      </c>
      <c r="B34" s="11" t="s">
        <v>161</v>
      </c>
      <c r="C34" s="11"/>
      <c r="D34" s="11"/>
      <c r="E34" s="11"/>
      <c r="F34" s="11"/>
      <c r="G34" s="11"/>
      <c r="H34" s="11"/>
      <c r="I34" s="47"/>
      <c r="J34" s="84"/>
      <c r="K34" s="28"/>
      <c r="L34" s="28"/>
      <c r="M34" s="22"/>
      <c r="N34" s="49"/>
      <c r="O34" s="32"/>
    </row>
    <row r="35" spans="1:15" s="3" customFormat="1" ht="35.25" customHeight="1" x14ac:dyDescent="0.2">
      <c r="A35" s="9" t="s">
        <v>173</v>
      </c>
      <c r="B35" s="9" t="s">
        <v>189</v>
      </c>
      <c r="C35" s="88">
        <v>6</v>
      </c>
      <c r="D35" s="88">
        <v>26</v>
      </c>
      <c r="E35" s="89"/>
      <c r="F35" s="89"/>
      <c r="G35" s="89">
        <v>31</v>
      </c>
      <c r="H35" s="89">
        <v>31</v>
      </c>
      <c r="I35" s="89"/>
      <c r="J35" s="89">
        <v>39</v>
      </c>
      <c r="K35" s="89">
        <v>7</v>
      </c>
      <c r="L35" s="89">
        <v>3</v>
      </c>
      <c r="M35" s="89"/>
      <c r="N35" s="89">
        <v>39</v>
      </c>
      <c r="O35" s="32"/>
    </row>
    <row r="36" spans="1:15" s="3" customFormat="1" ht="35.25" customHeight="1" x14ac:dyDescent="0.2">
      <c r="A36" s="9" t="s">
        <v>174</v>
      </c>
      <c r="B36" s="9" t="s">
        <v>64</v>
      </c>
      <c r="C36" s="88">
        <v>6</v>
      </c>
      <c r="D36" s="88">
        <v>24</v>
      </c>
      <c r="E36" s="89"/>
      <c r="F36" s="89"/>
      <c r="G36" s="89">
        <v>33</v>
      </c>
      <c r="H36" s="89">
        <v>31</v>
      </c>
      <c r="I36" s="89"/>
      <c r="J36" s="89">
        <v>34</v>
      </c>
      <c r="K36" s="89">
        <v>5</v>
      </c>
      <c r="L36" s="89">
        <v>7</v>
      </c>
      <c r="M36" s="89"/>
      <c r="N36" s="89">
        <v>34</v>
      </c>
      <c r="O36" s="32"/>
    </row>
    <row r="37" spans="1:15" s="3" customFormat="1" ht="35.25" customHeight="1" x14ac:dyDescent="0.2">
      <c r="A37" s="9" t="s">
        <v>180</v>
      </c>
      <c r="B37" s="9" t="s">
        <v>67</v>
      </c>
      <c r="C37" s="88">
        <v>6</v>
      </c>
      <c r="D37" s="88">
        <v>25</v>
      </c>
      <c r="E37" s="89"/>
      <c r="F37" s="89"/>
      <c r="G37" s="89">
        <v>33</v>
      </c>
      <c r="H37" s="89">
        <v>27</v>
      </c>
      <c r="I37" s="89"/>
      <c r="J37" s="89">
        <v>32</v>
      </c>
      <c r="K37" s="89">
        <v>11</v>
      </c>
      <c r="L37" s="89">
        <v>10</v>
      </c>
      <c r="M37" s="89"/>
      <c r="N37" s="89">
        <v>32</v>
      </c>
      <c r="O37" s="32"/>
    </row>
    <row r="38" spans="1:15" s="3" customFormat="1" ht="35.25" customHeight="1" x14ac:dyDescent="0.2">
      <c r="A38" s="9">
        <v>1.4</v>
      </c>
      <c r="B38" s="9" t="s">
        <v>60</v>
      </c>
      <c r="C38" s="88">
        <v>6</v>
      </c>
      <c r="D38" s="88">
        <v>22</v>
      </c>
      <c r="E38" s="89"/>
      <c r="F38" s="89"/>
      <c r="G38" s="89">
        <v>20</v>
      </c>
      <c r="H38" s="89">
        <v>20</v>
      </c>
      <c r="I38" s="89"/>
      <c r="J38" s="89">
        <v>24</v>
      </c>
      <c r="K38" s="89">
        <v>2</v>
      </c>
      <c r="L38" s="89">
        <v>4</v>
      </c>
      <c r="M38" s="89"/>
      <c r="N38" s="89">
        <v>24</v>
      </c>
      <c r="O38" s="32"/>
    </row>
    <row r="39" spans="1:15" s="3" customFormat="1" ht="35.25" customHeight="1" x14ac:dyDescent="0.2">
      <c r="A39" s="9">
        <v>1.5</v>
      </c>
      <c r="B39" s="9" t="s">
        <v>299</v>
      </c>
      <c r="C39" s="88">
        <v>6</v>
      </c>
      <c r="D39" s="88">
        <v>27</v>
      </c>
      <c r="E39" s="89"/>
      <c r="F39" s="89"/>
      <c r="G39" s="89">
        <v>33</v>
      </c>
      <c r="H39" s="89">
        <v>30</v>
      </c>
      <c r="I39" s="89"/>
      <c r="J39" s="89">
        <v>39</v>
      </c>
      <c r="K39" s="89">
        <v>8</v>
      </c>
      <c r="L39" s="89">
        <v>3</v>
      </c>
      <c r="M39" s="89"/>
      <c r="N39" s="89">
        <v>39</v>
      </c>
    </row>
    <row r="40" spans="1:15" s="3" customFormat="1" ht="28.5" customHeight="1" x14ac:dyDescent="0.2">
      <c r="A40" s="11" t="s">
        <v>110</v>
      </c>
      <c r="B40" s="4" t="s">
        <v>213</v>
      </c>
      <c r="C40" s="11"/>
      <c r="D40" s="11"/>
      <c r="E40" s="11"/>
      <c r="F40" s="11"/>
      <c r="G40" s="11"/>
      <c r="H40" s="11"/>
      <c r="I40" s="17"/>
      <c r="J40" s="11"/>
      <c r="K40" s="28"/>
      <c r="L40" s="28"/>
      <c r="M40" s="22"/>
      <c r="N40" s="14"/>
      <c r="O40" s="32"/>
    </row>
    <row r="41" spans="1:15" s="3" customFormat="1" ht="22.5" customHeight="1" x14ac:dyDescent="0.2">
      <c r="A41" s="11">
        <v>1</v>
      </c>
      <c r="B41" s="11" t="s">
        <v>161</v>
      </c>
      <c r="C41" s="11"/>
      <c r="D41" s="11"/>
      <c r="E41" s="11"/>
      <c r="F41" s="11"/>
      <c r="G41" s="11"/>
      <c r="H41" s="11"/>
      <c r="I41" s="17"/>
      <c r="J41" s="11"/>
      <c r="K41" s="28"/>
      <c r="L41" s="28"/>
      <c r="M41" s="22"/>
      <c r="N41" s="14"/>
      <c r="O41" s="32"/>
    </row>
    <row r="42" spans="1:15" s="3" customFormat="1" ht="35.25" customHeight="1" x14ac:dyDescent="0.2">
      <c r="A42" s="9" t="s">
        <v>173</v>
      </c>
      <c r="B42" s="9" t="s">
        <v>40</v>
      </c>
      <c r="C42" s="88">
        <v>6</v>
      </c>
      <c r="D42" s="88">
        <v>30</v>
      </c>
      <c r="E42" s="89"/>
      <c r="F42" s="89"/>
      <c r="G42" s="89">
        <v>42</v>
      </c>
      <c r="H42" s="89">
        <v>41</v>
      </c>
      <c r="I42" s="89"/>
      <c r="J42" s="89">
        <v>45</v>
      </c>
      <c r="K42" s="89">
        <v>4</v>
      </c>
      <c r="L42" s="89">
        <v>3</v>
      </c>
      <c r="M42" s="89"/>
      <c r="N42" s="89">
        <v>45</v>
      </c>
      <c r="O42" s="32"/>
    </row>
    <row r="43" spans="1:15" s="3" customFormat="1" ht="35.25" customHeight="1" x14ac:dyDescent="0.2">
      <c r="A43" s="9">
        <v>1.2</v>
      </c>
      <c r="B43" s="9" t="s">
        <v>32</v>
      </c>
      <c r="C43" s="88">
        <v>6</v>
      </c>
      <c r="D43" s="88">
        <v>24</v>
      </c>
      <c r="E43" s="89"/>
      <c r="F43" s="89"/>
      <c r="G43" s="89">
        <v>22</v>
      </c>
      <c r="H43" s="89">
        <v>19</v>
      </c>
      <c r="I43" s="89"/>
      <c r="J43" s="89">
        <v>23</v>
      </c>
      <c r="K43" s="89"/>
      <c r="L43" s="89"/>
      <c r="M43" s="89"/>
      <c r="N43" s="89">
        <v>23</v>
      </c>
      <c r="O43" s="32"/>
    </row>
    <row r="44" spans="1:15" s="3" customFormat="1" ht="35.25" customHeight="1" x14ac:dyDescent="0.2">
      <c r="A44" s="9">
        <v>1.3</v>
      </c>
      <c r="B44" s="9" t="s">
        <v>35</v>
      </c>
      <c r="C44" s="88">
        <v>6</v>
      </c>
      <c r="D44" s="88">
        <v>22</v>
      </c>
      <c r="E44" s="89"/>
      <c r="F44" s="89"/>
      <c r="G44" s="89">
        <v>22</v>
      </c>
      <c r="H44" s="89">
        <v>18</v>
      </c>
      <c r="I44" s="89"/>
      <c r="J44" s="89">
        <v>23</v>
      </c>
      <c r="K44" s="89">
        <v>3</v>
      </c>
      <c r="L44" s="89"/>
      <c r="M44" s="89"/>
      <c r="N44" s="89">
        <v>23</v>
      </c>
      <c r="O44" s="32"/>
    </row>
    <row r="45" spans="1:15" s="3" customFormat="1" ht="35.25" customHeight="1" x14ac:dyDescent="0.2">
      <c r="A45" s="9">
        <v>1.4</v>
      </c>
      <c r="B45" s="9" t="s">
        <v>36</v>
      </c>
      <c r="C45" s="88">
        <v>6</v>
      </c>
      <c r="D45" s="88">
        <v>22</v>
      </c>
      <c r="E45" s="89"/>
      <c r="F45" s="89"/>
      <c r="G45" s="89">
        <v>21</v>
      </c>
      <c r="H45" s="89">
        <v>18</v>
      </c>
      <c r="I45" s="89"/>
      <c r="J45" s="89">
        <v>23</v>
      </c>
      <c r="K45" s="89">
        <v>7</v>
      </c>
      <c r="L45" s="89"/>
      <c r="M45" s="89"/>
      <c r="N45" s="89">
        <v>23</v>
      </c>
      <c r="O45" s="32"/>
    </row>
    <row r="46" spans="1:15" s="3" customFormat="1" ht="35.25" customHeight="1" x14ac:dyDescent="0.2">
      <c r="A46" s="9">
        <v>1.5</v>
      </c>
      <c r="B46" s="9" t="s">
        <v>80</v>
      </c>
      <c r="C46" s="88">
        <v>6</v>
      </c>
      <c r="D46" s="88">
        <v>25</v>
      </c>
      <c r="E46" s="89"/>
      <c r="F46" s="89"/>
      <c r="G46" s="89">
        <v>20</v>
      </c>
      <c r="H46" s="89">
        <v>21</v>
      </c>
      <c r="I46" s="89"/>
      <c r="J46" s="89">
        <v>25</v>
      </c>
      <c r="K46" s="89">
        <v>2</v>
      </c>
      <c r="L46" s="89">
        <v>2</v>
      </c>
      <c r="M46" s="89"/>
      <c r="N46" s="89">
        <v>25</v>
      </c>
      <c r="O46" s="32"/>
    </row>
    <row r="47" spans="1:15" s="3" customFormat="1" ht="34.5" customHeight="1" x14ac:dyDescent="0.2">
      <c r="A47" s="11" t="s">
        <v>111</v>
      </c>
      <c r="B47" s="4" t="s">
        <v>214</v>
      </c>
      <c r="C47" s="11"/>
      <c r="D47" s="11"/>
      <c r="E47" s="11"/>
      <c r="F47" s="11"/>
      <c r="G47" s="11"/>
      <c r="H47" s="11"/>
      <c r="I47" s="17"/>
      <c r="J47" s="11"/>
      <c r="K47" s="28"/>
      <c r="L47" s="28"/>
      <c r="M47" s="22"/>
      <c r="N47" s="14"/>
      <c r="O47" s="32"/>
    </row>
    <row r="48" spans="1:15" s="3" customFormat="1" ht="22.5" customHeight="1" x14ac:dyDescent="0.2">
      <c r="A48" s="11">
        <v>1</v>
      </c>
      <c r="B48" s="11" t="s">
        <v>161</v>
      </c>
      <c r="C48" s="11"/>
      <c r="D48" s="11"/>
      <c r="E48" s="11"/>
      <c r="F48" s="11"/>
      <c r="G48" s="11"/>
      <c r="H48" s="11"/>
      <c r="I48" s="17"/>
      <c r="J48" s="11"/>
      <c r="K48" s="28"/>
      <c r="L48" s="28"/>
      <c r="M48" s="22"/>
      <c r="N48" s="14"/>
      <c r="O48" s="32"/>
    </row>
    <row r="49" spans="1:15" s="3" customFormat="1" ht="35.25" customHeight="1" x14ac:dyDescent="0.2">
      <c r="A49" s="9" t="s">
        <v>173</v>
      </c>
      <c r="B49" s="9" t="s">
        <v>143</v>
      </c>
      <c r="C49" s="88">
        <v>6</v>
      </c>
      <c r="D49" s="88">
        <v>26</v>
      </c>
      <c r="E49" s="89"/>
      <c r="F49" s="89"/>
      <c r="G49" s="89">
        <v>33</v>
      </c>
      <c r="H49" s="89">
        <v>29</v>
      </c>
      <c r="I49" s="89"/>
      <c r="J49" s="89">
        <v>37</v>
      </c>
      <c r="K49" s="89">
        <v>3</v>
      </c>
      <c r="L49" s="89">
        <v>3</v>
      </c>
      <c r="M49" s="89"/>
      <c r="N49" s="89">
        <v>37</v>
      </c>
      <c r="O49" s="32"/>
    </row>
    <row r="50" spans="1:15" s="3" customFormat="1" ht="35.25" customHeight="1" x14ac:dyDescent="0.2">
      <c r="A50" s="9" t="s">
        <v>174</v>
      </c>
      <c r="B50" s="9" t="s">
        <v>142</v>
      </c>
      <c r="C50" s="88">
        <v>6</v>
      </c>
      <c r="D50" s="88">
        <v>25</v>
      </c>
      <c r="E50" s="89"/>
      <c r="F50" s="89"/>
      <c r="G50" s="89">
        <v>19</v>
      </c>
      <c r="H50" s="89">
        <v>22</v>
      </c>
      <c r="I50" s="89"/>
      <c r="J50" s="89">
        <v>25</v>
      </c>
      <c r="K50" s="89">
        <v>7</v>
      </c>
      <c r="L50" s="89">
        <v>9</v>
      </c>
      <c r="M50" s="89"/>
      <c r="N50" s="89">
        <v>25</v>
      </c>
      <c r="O50" s="32"/>
    </row>
    <row r="51" spans="1:15" s="3" customFormat="1" ht="35.25" customHeight="1" x14ac:dyDescent="0.2">
      <c r="A51" s="9">
        <v>1.3</v>
      </c>
      <c r="B51" s="9" t="s">
        <v>293</v>
      </c>
      <c r="C51" s="88">
        <v>6</v>
      </c>
      <c r="D51" s="88">
        <v>22</v>
      </c>
      <c r="E51" s="89"/>
      <c r="F51" s="89"/>
      <c r="G51" s="89">
        <v>22</v>
      </c>
      <c r="H51" s="89">
        <v>20</v>
      </c>
      <c r="I51" s="89"/>
      <c r="J51" s="89">
        <v>21</v>
      </c>
      <c r="K51" s="89">
        <v>17</v>
      </c>
      <c r="L51" s="89">
        <v>10</v>
      </c>
      <c r="M51" s="89"/>
      <c r="N51" s="89">
        <v>21</v>
      </c>
      <c r="O51" s="32"/>
    </row>
    <row r="52" spans="1:15" s="3" customFormat="1" ht="35.25" customHeight="1" x14ac:dyDescent="0.2">
      <c r="A52" s="9">
        <v>1.4</v>
      </c>
      <c r="B52" s="9" t="s">
        <v>137</v>
      </c>
      <c r="C52" s="88">
        <v>6</v>
      </c>
      <c r="D52" s="88">
        <v>25</v>
      </c>
      <c r="E52" s="89"/>
      <c r="F52" s="89"/>
      <c r="G52" s="89">
        <v>31</v>
      </c>
      <c r="H52" s="89">
        <v>29</v>
      </c>
      <c r="I52" s="89"/>
      <c r="J52" s="89">
        <v>37</v>
      </c>
      <c r="K52" s="89">
        <v>6</v>
      </c>
      <c r="L52" s="89">
        <v>2</v>
      </c>
      <c r="M52" s="89"/>
      <c r="N52" s="89">
        <v>37</v>
      </c>
      <c r="O52" s="32"/>
    </row>
    <row r="53" spans="1:15" s="3" customFormat="1" ht="35.25" customHeight="1" x14ac:dyDescent="0.2">
      <c r="A53" s="9">
        <v>1.5</v>
      </c>
      <c r="B53" s="9" t="s">
        <v>140</v>
      </c>
      <c r="C53" s="88">
        <v>6</v>
      </c>
      <c r="D53" s="88">
        <v>22</v>
      </c>
      <c r="E53" s="89"/>
      <c r="F53" s="89"/>
      <c r="G53" s="89">
        <v>22</v>
      </c>
      <c r="H53" s="89">
        <v>18</v>
      </c>
      <c r="I53" s="89"/>
      <c r="J53" s="89">
        <v>22</v>
      </c>
      <c r="K53" s="89">
        <v>6</v>
      </c>
      <c r="L53" s="89">
        <v>5</v>
      </c>
      <c r="M53" s="89"/>
      <c r="N53" s="89">
        <v>22</v>
      </c>
      <c r="O53" s="32"/>
    </row>
    <row r="54" spans="1:15" s="3" customFormat="1" ht="35.25" customHeight="1" x14ac:dyDescent="0.2">
      <c r="A54" s="9">
        <v>1.6</v>
      </c>
      <c r="B54" s="9" t="s">
        <v>144</v>
      </c>
      <c r="C54" s="88">
        <v>6</v>
      </c>
      <c r="D54" s="88">
        <v>23</v>
      </c>
      <c r="E54" s="89"/>
      <c r="F54" s="89"/>
      <c r="G54" s="89">
        <v>22</v>
      </c>
      <c r="H54" s="89">
        <v>19</v>
      </c>
      <c r="I54" s="89"/>
      <c r="J54" s="89">
        <v>25</v>
      </c>
      <c r="K54" s="89">
        <v>8</v>
      </c>
      <c r="L54" s="89">
        <v>8</v>
      </c>
      <c r="M54" s="89"/>
      <c r="N54" s="89">
        <v>25</v>
      </c>
      <c r="O54" s="32"/>
    </row>
    <row r="55" spans="1:15" s="3" customFormat="1" ht="28.5" customHeight="1" x14ac:dyDescent="0.2">
      <c r="A55" s="11" t="s">
        <v>113</v>
      </c>
      <c r="B55" s="4" t="s">
        <v>215</v>
      </c>
      <c r="C55" s="11"/>
      <c r="D55" s="11"/>
      <c r="E55" s="11"/>
      <c r="F55" s="11"/>
      <c r="G55" s="11"/>
      <c r="H55" s="11"/>
      <c r="I55" s="53"/>
      <c r="J55" s="85"/>
      <c r="K55" s="28"/>
      <c r="L55" s="28"/>
      <c r="M55" s="22"/>
      <c r="N55" s="52"/>
      <c r="O55" s="32"/>
    </row>
    <row r="56" spans="1:15" s="3" customFormat="1" ht="22.5" customHeight="1" x14ac:dyDescent="0.2">
      <c r="A56" s="11">
        <v>1</v>
      </c>
      <c r="B56" s="11" t="s">
        <v>161</v>
      </c>
      <c r="C56" s="11"/>
      <c r="D56" s="11"/>
      <c r="E56" s="11"/>
      <c r="F56" s="11"/>
      <c r="G56" s="11"/>
      <c r="H56" s="11"/>
      <c r="I56" s="53"/>
      <c r="J56" s="85"/>
      <c r="K56" s="28"/>
      <c r="L56" s="28"/>
      <c r="M56" s="22"/>
      <c r="N56" s="52"/>
      <c r="O56" s="32"/>
    </row>
    <row r="57" spans="1:15" s="3" customFormat="1" ht="35.25" customHeight="1" x14ac:dyDescent="0.2">
      <c r="A57" s="9">
        <v>1.1000000000000001</v>
      </c>
      <c r="B57" s="9" t="s">
        <v>290</v>
      </c>
      <c r="C57" s="88">
        <v>6</v>
      </c>
      <c r="D57" s="88">
        <v>30</v>
      </c>
      <c r="E57" s="89"/>
      <c r="F57" s="89"/>
      <c r="G57" s="89">
        <v>40</v>
      </c>
      <c r="H57" s="89">
        <v>38</v>
      </c>
      <c r="I57" s="89"/>
      <c r="J57" s="89">
        <v>46</v>
      </c>
      <c r="K57" s="89">
        <v>3</v>
      </c>
      <c r="L57" s="89">
        <v>11</v>
      </c>
      <c r="M57" s="89"/>
      <c r="N57" s="89">
        <v>46</v>
      </c>
      <c r="O57" s="32"/>
    </row>
    <row r="58" spans="1:15" s="3" customFormat="1" ht="35.25" customHeight="1" x14ac:dyDescent="0.2">
      <c r="A58" s="9">
        <v>1.2</v>
      </c>
      <c r="B58" s="9" t="s">
        <v>53</v>
      </c>
      <c r="C58" s="88">
        <v>6</v>
      </c>
      <c r="D58" s="88">
        <v>29</v>
      </c>
      <c r="E58" s="89"/>
      <c r="F58" s="89"/>
      <c r="G58" s="89">
        <v>39</v>
      </c>
      <c r="H58" s="89">
        <v>39</v>
      </c>
      <c r="I58" s="89"/>
      <c r="J58" s="89">
        <v>47</v>
      </c>
      <c r="K58" s="89">
        <v>12</v>
      </c>
      <c r="L58" s="89">
        <v>12</v>
      </c>
      <c r="M58" s="89"/>
      <c r="N58" s="89">
        <v>47</v>
      </c>
      <c r="O58" s="32"/>
    </row>
    <row r="59" spans="1:15" s="3" customFormat="1" ht="35.25" customHeight="1" x14ac:dyDescent="0.2">
      <c r="A59" s="9">
        <v>1.3</v>
      </c>
      <c r="B59" s="9" t="s">
        <v>56</v>
      </c>
      <c r="C59" s="88">
        <v>6</v>
      </c>
      <c r="D59" s="88">
        <v>23</v>
      </c>
      <c r="E59" s="89"/>
      <c r="F59" s="89"/>
      <c r="G59" s="89">
        <v>22</v>
      </c>
      <c r="H59" s="89">
        <v>19</v>
      </c>
      <c r="I59" s="89"/>
      <c r="J59" s="89">
        <v>22</v>
      </c>
      <c r="K59" s="89">
        <v>4</v>
      </c>
      <c r="L59" s="89">
        <v>2</v>
      </c>
      <c r="M59" s="89"/>
      <c r="N59" s="89">
        <v>22</v>
      </c>
      <c r="O59" s="32"/>
    </row>
    <row r="60" spans="1:15" s="3" customFormat="1" ht="35.25" customHeight="1" x14ac:dyDescent="0.2">
      <c r="A60" s="9">
        <v>1.4</v>
      </c>
      <c r="B60" s="9" t="s">
        <v>46</v>
      </c>
      <c r="C60" s="88">
        <v>6</v>
      </c>
      <c r="D60" s="88">
        <v>24</v>
      </c>
      <c r="E60" s="89"/>
      <c r="F60" s="89"/>
      <c r="G60" s="89">
        <v>19</v>
      </c>
      <c r="H60" s="89">
        <v>18</v>
      </c>
      <c r="I60" s="89"/>
      <c r="J60" s="89">
        <v>23</v>
      </c>
      <c r="K60" s="89">
        <v>3</v>
      </c>
      <c r="L60" s="89">
        <v>1</v>
      </c>
      <c r="M60" s="89"/>
      <c r="N60" s="89">
        <v>23</v>
      </c>
      <c r="O60" s="32"/>
    </row>
    <row r="61" spans="1:15" s="3" customFormat="1" ht="35.25" customHeight="1" x14ac:dyDescent="0.2">
      <c r="A61" s="9">
        <v>1.5</v>
      </c>
      <c r="B61" s="9" t="s">
        <v>42</v>
      </c>
      <c r="C61" s="88">
        <v>6</v>
      </c>
      <c r="D61" s="88">
        <v>24</v>
      </c>
      <c r="E61" s="89"/>
      <c r="F61" s="89"/>
      <c r="G61" s="89">
        <v>22</v>
      </c>
      <c r="H61" s="89">
        <v>22</v>
      </c>
      <c r="I61" s="89"/>
      <c r="J61" s="89">
        <v>25</v>
      </c>
      <c r="K61" s="89">
        <v>4</v>
      </c>
      <c r="L61" s="89">
        <v>2</v>
      </c>
      <c r="M61" s="89"/>
      <c r="N61" s="89">
        <v>25</v>
      </c>
      <c r="O61" s="32"/>
    </row>
    <row r="62" spans="1:15" s="3" customFormat="1" ht="28.5" customHeight="1" x14ac:dyDescent="0.2">
      <c r="A62" s="11" t="s">
        <v>115</v>
      </c>
      <c r="B62" s="4" t="s">
        <v>216</v>
      </c>
      <c r="C62" s="11"/>
      <c r="D62" s="11"/>
      <c r="E62" s="11"/>
      <c r="F62" s="11"/>
      <c r="G62" s="11"/>
      <c r="H62" s="11"/>
      <c r="I62" s="53"/>
      <c r="J62" s="85"/>
      <c r="K62" s="28"/>
      <c r="L62" s="28"/>
      <c r="M62" s="22"/>
      <c r="N62" s="52"/>
      <c r="O62" s="32"/>
    </row>
    <row r="63" spans="1:15" s="3" customFormat="1" ht="22.5" customHeight="1" x14ac:dyDescent="0.2">
      <c r="A63" s="11">
        <v>1</v>
      </c>
      <c r="B63" s="11" t="s">
        <v>161</v>
      </c>
      <c r="C63" s="11"/>
      <c r="D63" s="11"/>
      <c r="E63" s="11"/>
      <c r="F63" s="11"/>
      <c r="G63" s="11"/>
      <c r="H63" s="11"/>
      <c r="I63" s="53"/>
      <c r="J63" s="85"/>
      <c r="K63" s="28"/>
      <c r="L63" s="28"/>
      <c r="M63" s="22"/>
      <c r="N63" s="52"/>
      <c r="O63" s="32"/>
    </row>
    <row r="64" spans="1:15" s="3" customFormat="1" ht="35.25" customHeight="1" x14ac:dyDescent="0.2">
      <c r="A64" s="9" t="s">
        <v>173</v>
      </c>
      <c r="B64" s="9" t="s">
        <v>129</v>
      </c>
      <c r="C64" s="90">
        <v>6</v>
      </c>
      <c r="D64" s="88">
        <v>30</v>
      </c>
      <c r="E64" s="89"/>
      <c r="F64" s="91"/>
      <c r="G64" s="89">
        <v>33</v>
      </c>
      <c r="H64" s="89">
        <v>30</v>
      </c>
      <c r="I64" s="92"/>
      <c r="J64" s="89">
        <v>33</v>
      </c>
      <c r="K64" s="89">
        <v>2</v>
      </c>
      <c r="L64" s="89">
        <v>1</v>
      </c>
      <c r="M64" s="89"/>
      <c r="N64" s="89">
        <v>33</v>
      </c>
    </row>
    <row r="65" spans="1:15" s="3" customFormat="1" ht="35.25" customHeight="1" x14ac:dyDescent="0.2">
      <c r="A65" s="9" t="s">
        <v>174</v>
      </c>
      <c r="B65" s="9" t="s">
        <v>125</v>
      </c>
      <c r="C65" s="90">
        <v>6</v>
      </c>
      <c r="D65" s="88">
        <v>30</v>
      </c>
      <c r="E65" s="89"/>
      <c r="F65" s="89"/>
      <c r="G65" s="89">
        <v>33</v>
      </c>
      <c r="H65" s="89">
        <v>31</v>
      </c>
      <c r="I65" s="89"/>
      <c r="J65" s="89">
        <v>35</v>
      </c>
      <c r="K65" s="89"/>
      <c r="L65" s="89"/>
      <c r="M65" s="89"/>
      <c r="N65" s="89">
        <v>35</v>
      </c>
    </row>
    <row r="66" spans="1:15" s="3" customFormat="1" ht="35.25" customHeight="1" x14ac:dyDescent="0.2">
      <c r="A66" s="9">
        <v>1.3</v>
      </c>
      <c r="B66" s="9" t="s">
        <v>131</v>
      </c>
      <c r="C66" s="88">
        <v>6</v>
      </c>
      <c r="D66" s="88">
        <v>23</v>
      </c>
      <c r="E66" s="89"/>
      <c r="F66" s="89"/>
      <c r="G66" s="89">
        <v>22</v>
      </c>
      <c r="H66" s="89">
        <v>17</v>
      </c>
      <c r="I66" s="89"/>
      <c r="J66" s="89">
        <v>20</v>
      </c>
      <c r="K66" s="89">
        <v>1</v>
      </c>
      <c r="L66" s="89">
        <v>1</v>
      </c>
      <c r="M66" s="89"/>
      <c r="N66" s="89">
        <v>20</v>
      </c>
    </row>
    <row r="67" spans="1:15" s="3" customFormat="1" ht="35.25" customHeight="1" x14ac:dyDescent="0.2">
      <c r="A67" s="9">
        <v>1.4</v>
      </c>
      <c r="B67" s="9" t="s">
        <v>133</v>
      </c>
      <c r="C67" s="88">
        <v>6</v>
      </c>
      <c r="D67" s="88">
        <v>24</v>
      </c>
      <c r="E67" s="89"/>
      <c r="F67" s="89"/>
      <c r="G67" s="89">
        <v>21</v>
      </c>
      <c r="H67" s="89">
        <v>19</v>
      </c>
      <c r="I67" s="89"/>
      <c r="J67" s="89">
        <v>21</v>
      </c>
      <c r="K67" s="89">
        <v>3</v>
      </c>
      <c r="L67" s="89">
        <v>2</v>
      </c>
      <c r="M67" s="89"/>
      <c r="N67" s="89">
        <v>21</v>
      </c>
    </row>
    <row r="68" spans="1:15" s="3" customFormat="1" ht="35.25" customHeight="1" x14ac:dyDescent="0.2">
      <c r="A68" s="9">
        <v>1.5</v>
      </c>
      <c r="B68" s="9" t="s">
        <v>135</v>
      </c>
      <c r="C68" s="88">
        <v>6</v>
      </c>
      <c r="D68" s="88">
        <v>24</v>
      </c>
      <c r="E68" s="89"/>
      <c r="F68" s="89"/>
      <c r="G68" s="89">
        <v>20</v>
      </c>
      <c r="H68" s="89">
        <v>19</v>
      </c>
      <c r="I68" s="89"/>
      <c r="J68" s="89">
        <v>23</v>
      </c>
      <c r="K68" s="89">
        <v>1</v>
      </c>
      <c r="L68" s="89">
        <v>3</v>
      </c>
      <c r="M68" s="89"/>
      <c r="N68" s="89">
        <v>23</v>
      </c>
      <c r="O68" s="32"/>
    </row>
    <row r="69" spans="1:15" s="3" customFormat="1" ht="28.5" customHeight="1" x14ac:dyDescent="0.2">
      <c r="A69" s="11" t="s">
        <v>117</v>
      </c>
      <c r="B69" s="4" t="s">
        <v>217</v>
      </c>
      <c r="C69" s="11"/>
      <c r="D69" s="11"/>
      <c r="E69" s="11"/>
      <c r="F69" s="11"/>
      <c r="G69" s="11"/>
      <c r="H69" s="11"/>
      <c r="I69" s="17"/>
      <c r="J69" s="11"/>
      <c r="K69" s="28"/>
      <c r="L69" s="28"/>
      <c r="M69" s="22"/>
      <c r="N69" s="14"/>
      <c r="O69" s="32"/>
    </row>
    <row r="70" spans="1:15" s="3" customFormat="1" ht="27.75" customHeight="1" x14ac:dyDescent="0.2">
      <c r="A70" s="11">
        <v>1</v>
      </c>
      <c r="B70" s="11" t="s">
        <v>161</v>
      </c>
      <c r="C70" s="11"/>
      <c r="D70" s="11"/>
      <c r="E70" s="11"/>
      <c r="F70" s="11"/>
      <c r="G70" s="11"/>
      <c r="H70" s="11"/>
      <c r="I70" s="17"/>
      <c r="J70" s="11"/>
      <c r="K70" s="28"/>
      <c r="L70" s="28"/>
      <c r="M70" s="22"/>
      <c r="N70" s="14"/>
      <c r="O70" s="32"/>
    </row>
    <row r="71" spans="1:15" s="3" customFormat="1" ht="35.25" customHeight="1" x14ac:dyDescent="0.2">
      <c r="A71" s="9" t="s">
        <v>173</v>
      </c>
      <c r="B71" s="78" t="s">
        <v>200</v>
      </c>
      <c r="C71" s="88">
        <v>6</v>
      </c>
      <c r="D71" s="88">
        <v>26</v>
      </c>
      <c r="E71" s="89"/>
      <c r="F71" s="89"/>
      <c r="G71" s="89">
        <v>30</v>
      </c>
      <c r="H71" s="89">
        <v>27</v>
      </c>
      <c r="I71" s="89"/>
      <c r="J71" s="89">
        <v>27</v>
      </c>
      <c r="K71" s="89">
        <v>8</v>
      </c>
      <c r="L71" s="89">
        <v>3</v>
      </c>
      <c r="M71" s="89"/>
      <c r="N71" s="89">
        <v>27</v>
      </c>
    </row>
    <row r="72" spans="1:15" s="3" customFormat="1" ht="35.25" customHeight="1" x14ac:dyDescent="0.2">
      <c r="A72" s="9" t="s">
        <v>174</v>
      </c>
      <c r="B72" s="78" t="s">
        <v>74</v>
      </c>
      <c r="C72" s="88">
        <v>6</v>
      </c>
      <c r="D72" s="88">
        <v>25</v>
      </c>
      <c r="E72" s="89"/>
      <c r="F72" s="89"/>
      <c r="G72" s="89">
        <v>32</v>
      </c>
      <c r="H72" s="89">
        <v>28</v>
      </c>
      <c r="I72" s="89"/>
      <c r="J72" s="89">
        <v>33</v>
      </c>
      <c r="K72" s="89">
        <v>7</v>
      </c>
      <c r="L72" s="89">
        <v>3</v>
      </c>
      <c r="M72" s="89"/>
      <c r="N72" s="89">
        <v>33</v>
      </c>
      <c r="O72" s="32"/>
    </row>
    <row r="73" spans="1:15" s="3" customFormat="1" ht="35.25" customHeight="1" x14ac:dyDescent="0.2">
      <c r="A73" s="9" t="s">
        <v>180</v>
      </c>
      <c r="B73" s="78" t="s">
        <v>9</v>
      </c>
      <c r="C73" s="88">
        <v>6</v>
      </c>
      <c r="D73" s="88">
        <v>27</v>
      </c>
      <c r="E73" s="89"/>
      <c r="F73" s="89"/>
      <c r="G73" s="89">
        <v>33</v>
      </c>
      <c r="H73" s="89">
        <v>31</v>
      </c>
      <c r="I73" s="89"/>
      <c r="J73" s="89">
        <v>32</v>
      </c>
      <c r="K73" s="89">
        <v>7</v>
      </c>
      <c r="L73" s="89">
        <v>7</v>
      </c>
      <c r="M73" s="89"/>
      <c r="N73" s="89">
        <v>32</v>
      </c>
    </row>
    <row r="74" spans="1:15" s="59" customFormat="1" ht="35.25" customHeight="1" x14ac:dyDescent="0.2">
      <c r="A74" s="9" t="s">
        <v>181</v>
      </c>
      <c r="B74" s="78" t="s">
        <v>7</v>
      </c>
      <c r="C74" s="88">
        <v>6</v>
      </c>
      <c r="D74" s="88">
        <v>25</v>
      </c>
      <c r="E74" s="89"/>
      <c r="F74" s="89"/>
      <c r="G74" s="89">
        <v>31</v>
      </c>
      <c r="H74" s="89">
        <v>27</v>
      </c>
      <c r="I74" s="89"/>
      <c r="J74" s="89">
        <v>28</v>
      </c>
      <c r="K74" s="89">
        <v>2</v>
      </c>
      <c r="L74" s="89">
        <v>6</v>
      </c>
      <c r="M74" s="89"/>
      <c r="N74" s="89">
        <v>28</v>
      </c>
      <c r="O74" s="3"/>
    </row>
    <row r="75" spans="1:15" s="87" customFormat="1" ht="24" customHeight="1" x14ac:dyDescent="0.2">
      <c r="A75" s="96" t="s">
        <v>300</v>
      </c>
      <c r="B75" s="97" t="s">
        <v>301</v>
      </c>
      <c r="C75" s="93"/>
      <c r="D75" s="93"/>
      <c r="E75" s="91">
        <v>14355</v>
      </c>
      <c r="F75" s="100"/>
      <c r="G75" s="92">
        <v>40</v>
      </c>
      <c r="H75" s="92">
        <v>775</v>
      </c>
      <c r="I75" s="91">
        <v>13885</v>
      </c>
      <c r="J75" s="101"/>
      <c r="K75" s="92">
        <v>5</v>
      </c>
      <c r="L75" s="92">
        <v>51</v>
      </c>
      <c r="M75" s="92">
        <v>23</v>
      </c>
      <c r="N75" s="101"/>
    </row>
    <row r="76" spans="1:15" ht="60.75" customHeight="1" x14ac:dyDescent="0.2">
      <c r="A76" s="96"/>
      <c r="B76" s="98" t="s">
        <v>302</v>
      </c>
      <c r="C76" s="94" t="s">
        <v>303</v>
      </c>
      <c r="D76" s="94" t="s">
        <v>303</v>
      </c>
      <c r="E76" s="95">
        <v>14355</v>
      </c>
      <c r="F76" s="94" t="s">
        <v>303</v>
      </c>
      <c r="G76" s="89">
        <v>40</v>
      </c>
      <c r="H76" s="89">
        <v>775</v>
      </c>
      <c r="I76" s="95">
        <v>13885</v>
      </c>
      <c r="J76" s="94" t="s">
        <v>303</v>
      </c>
      <c r="K76" s="89">
        <v>5</v>
      </c>
      <c r="L76" s="89">
        <v>51</v>
      </c>
      <c r="M76" s="89">
        <v>23</v>
      </c>
      <c r="N76" s="94" t="s">
        <v>303</v>
      </c>
    </row>
    <row r="77" spans="1:15" ht="43.5" customHeight="1" x14ac:dyDescent="0.2">
      <c r="A77" s="96" t="s">
        <v>304</v>
      </c>
      <c r="B77" s="98" t="s">
        <v>305</v>
      </c>
      <c r="C77" s="91">
        <f>SUM(C11:C76)</f>
        <v>270</v>
      </c>
      <c r="D77" s="91">
        <f t="shared" ref="D77" si="1">SUM(D11:D76)</f>
        <v>1170</v>
      </c>
      <c r="E77" s="91">
        <f>SUM(E8+E75)</f>
        <v>14355</v>
      </c>
      <c r="F77" s="91">
        <f t="shared" ref="F77:N77" si="2">SUM(F8+F75)</f>
        <v>1668</v>
      </c>
      <c r="G77" s="91">
        <f t="shared" si="2"/>
        <v>1382</v>
      </c>
      <c r="H77" s="91">
        <f t="shared" si="2"/>
        <v>2004</v>
      </c>
      <c r="I77" s="91">
        <f t="shared" si="2"/>
        <v>13885</v>
      </c>
      <c r="J77" s="91">
        <f t="shared" si="2"/>
        <v>1380</v>
      </c>
      <c r="K77" s="91">
        <f t="shared" si="2"/>
        <v>277</v>
      </c>
      <c r="L77" s="91">
        <f t="shared" si="2"/>
        <v>237</v>
      </c>
      <c r="M77" s="91">
        <f t="shared" si="2"/>
        <v>23</v>
      </c>
      <c r="N77" s="91">
        <f t="shared" si="2"/>
        <v>1380</v>
      </c>
    </row>
  </sheetData>
  <mergeCells count="8">
    <mergeCell ref="A1:B1"/>
    <mergeCell ref="M1:N1"/>
    <mergeCell ref="A2:N2"/>
    <mergeCell ref="A4:A6"/>
    <mergeCell ref="B4:B6"/>
    <mergeCell ref="C4:F5"/>
    <mergeCell ref="K4:N5"/>
    <mergeCell ref="G4:J5"/>
  </mergeCells>
  <printOptions horizontalCentered="1"/>
  <pageMargins left="0.19685039370078741" right="0.19685039370078741" top="0.39370078740157483" bottom="0.39370078740157483" header="0" footer="0"/>
  <pageSetup paperSize="9" scale="98" fitToHeight="1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9B36E-E889-4D6A-BC51-463ABEB3F143}">
  <dimension ref="A1:R136"/>
  <sheetViews>
    <sheetView view="pageBreakPreview" zoomScale="85" zoomScaleNormal="85" zoomScaleSheetLayoutView="85" workbookViewId="0">
      <selection activeCell="A3" sqref="A3:Q3"/>
    </sheetView>
  </sheetViews>
  <sheetFormatPr defaultRowHeight="15" x14ac:dyDescent="0.2"/>
  <cols>
    <col min="1" max="1" width="5.5703125" style="123" customWidth="1"/>
    <col min="2" max="2" width="22.42578125" style="118" customWidth="1"/>
    <col min="3" max="3" width="17.28515625" style="118" customWidth="1"/>
    <col min="4" max="4" width="20.85546875" style="124" customWidth="1"/>
    <col min="5" max="5" width="8.5703125" style="124" customWidth="1"/>
    <col min="6" max="6" width="8.5703125" style="118" customWidth="1"/>
    <col min="7" max="8" width="8.5703125" style="135" customWidth="1"/>
    <col min="9" max="10" width="7.7109375" style="135" customWidth="1"/>
    <col min="11" max="12" width="8.140625" style="136" customWidth="1"/>
    <col min="13" max="17" width="8.140625" style="137" customWidth="1"/>
    <col min="18" max="16384" width="9.140625" style="118"/>
  </cols>
  <sheetData>
    <row r="1" spans="1:18" ht="25.5" customHeight="1" x14ac:dyDescent="0.2">
      <c r="A1" s="128" t="s">
        <v>149</v>
      </c>
      <c r="B1" s="128"/>
      <c r="C1" s="126"/>
      <c r="D1" s="127"/>
      <c r="E1" s="127"/>
      <c r="F1" s="126"/>
      <c r="G1" s="131"/>
      <c r="H1" s="131"/>
      <c r="I1" s="131"/>
      <c r="J1" s="131"/>
      <c r="K1" s="132"/>
      <c r="L1" s="132"/>
      <c r="M1" s="133"/>
      <c r="N1" s="133"/>
      <c r="O1" s="134" t="s">
        <v>286</v>
      </c>
      <c r="P1" s="134"/>
      <c r="Q1" s="134"/>
    </row>
    <row r="2" spans="1:18" ht="27" customHeight="1" x14ac:dyDescent="0.2">
      <c r="A2" s="128" t="s">
        <v>313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18" ht="24.75" customHeight="1" x14ac:dyDescent="0.2">
      <c r="A3" s="129" t="s">
        <v>344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</row>
    <row r="4" spans="1:18" s="112" customFormat="1" ht="21" customHeight="1" x14ac:dyDescent="0.2">
      <c r="A4" s="138" t="s">
        <v>314</v>
      </c>
      <c r="B4" s="138" t="s">
        <v>345</v>
      </c>
      <c r="C4" s="138" t="s">
        <v>315</v>
      </c>
      <c r="D4" s="138" t="s">
        <v>316</v>
      </c>
      <c r="E4" s="138" t="s">
        <v>317</v>
      </c>
      <c r="F4" s="138"/>
      <c r="G4" s="122" t="s">
        <v>318</v>
      </c>
      <c r="H4" s="122"/>
      <c r="I4" s="122"/>
      <c r="J4" s="122"/>
      <c r="K4" s="122"/>
      <c r="L4" s="122"/>
      <c r="M4" s="110" t="s">
        <v>319</v>
      </c>
      <c r="N4" s="110"/>
      <c r="O4" s="110"/>
      <c r="P4" s="110"/>
      <c r="Q4" s="110"/>
      <c r="R4" s="111"/>
    </row>
    <row r="5" spans="1:18" s="112" customFormat="1" ht="45.75" customHeight="1" x14ac:dyDescent="0.2">
      <c r="A5" s="138"/>
      <c r="B5" s="138"/>
      <c r="C5" s="138"/>
      <c r="D5" s="138"/>
      <c r="E5" s="138"/>
      <c r="F5" s="138"/>
      <c r="G5" s="139" t="s">
        <v>320</v>
      </c>
      <c r="H5" s="139"/>
      <c r="I5" s="139" t="s">
        <v>321</v>
      </c>
      <c r="J5" s="139"/>
      <c r="K5" s="139" t="s">
        <v>322</v>
      </c>
      <c r="L5" s="139"/>
      <c r="M5" s="113">
        <v>2025</v>
      </c>
      <c r="N5" s="113">
        <v>2026</v>
      </c>
      <c r="O5" s="113">
        <v>2027</v>
      </c>
      <c r="P5" s="113">
        <v>2028</v>
      </c>
      <c r="Q5" s="113">
        <v>2029</v>
      </c>
      <c r="R5" s="111"/>
    </row>
    <row r="6" spans="1:18" s="130" customFormat="1" ht="23.25" customHeight="1" x14ac:dyDescent="0.2">
      <c r="A6" s="138"/>
      <c r="B6" s="138"/>
      <c r="C6" s="138"/>
      <c r="D6" s="138"/>
      <c r="E6" s="114" t="s">
        <v>323</v>
      </c>
      <c r="F6" s="114" t="s">
        <v>324</v>
      </c>
      <c r="G6" s="115" t="s">
        <v>323</v>
      </c>
      <c r="H6" s="115" t="s">
        <v>324</v>
      </c>
      <c r="I6" s="115" t="s">
        <v>323</v>
      </c>
      <c r="J6" s="115" t="s">
        <v>324</v>
      </c>
      <c r="K6" s="115" t="s">
        <v>323</v>
      </c>
      <c r="L6" s="115" t="s">
        <v>324</v>
      </c>
      <c r="M6" s="115" t="s">
        <v>323</v>
      </c>
      <c r="N6" s="115" t="s">
        <v>323</v>
      </c>
      <c r="O6" s="115" t="s">
        <v>323</v>
      </c>
      <c r="P6" s="115" t="s">
        <v>323</v>
      </c>
      <c r="Q6" s="115" t="s">
        <v>323</v>
      </c>
      <c r="R6" s="111"/>
    </row>
    <row r="7" spans="1:18" ht="20.25" customHeight="1" x14ac:dyDescent="0.2">
      <c r="A7" s="119">
        <v>1</v>
      </c>
      <c r="B7" s="116" t="s">
        <v>129</v>
      </c>
      <c r="C7" s="119" t="s">
        <v>129</v>
      </c>
      <c r="D7" s="120" t="s">
        <v>325</v>
      </c>
      <c r="E7" s="120">
        <v>13</v>
      </c>
      <c r="F7" s="119">
        <v>21</v>
      </c>
      <c r="G7" s="117">
        <v>5</v>
      </c>
      <c r="H7" s="117">
        <v>6</v>
      </c>
      <c r="I7" s="117"/>
      <c r="J7" s="117"/>
      <c r="K7" s="140">
        <f>E7-G7</f>
        <v>8</v>
      </c>
      <c r="L7" s="140">
        <f>F7-H7</f>
        <v>15</v>
      </c>
      <c r="M7" s="117">
        <v>5</v>
      </c>
      <c r="N7" s="117">
        <v>2</v>
      </c>
      <c r="O7" s="117">
        <v>2</v>
      </c>
      <c r="P7" s="117">
        <v>2</v>
      </c>
      <c r="Q7" s="117">
        <v>2</v>
      </c>
    </row>
    <row r="8" spans="1:18" ht="20.25" customHeight="1" x14ac:dyDescent="0.2">
      <c r="A8" s="119"/>
      <c r="B8" s="116" t="s">
        <v>130</v>
      </c>
      <c r="C8" s="119"/>
      <c r="D8" s="120"/>
      <c r="E8" s="120"/>
      <c r="F8" s="119"/>
      <c r="G8" s="117"/>
      <c r="H8" s="117"/>
      <c r="I8" s="117"/>
      <c r="J8" s="117"/>
      <c r="K8" s="140"/>
      <c r="L8" s="140"/>
      <c r="M8" s="117"/>
      <c r="N8" s="117"/>
      <c r="O8" s="117"/>
      <c r="P8" s="117"/>
      <c r="Q8" s="117"/>
    </row>
    <row r="9" spans="1:18" ht="20.25" customHeight="1" x14ac:dyDescent="0.2">
      <c r="A9" s="119"/>
      <c r="B9" s="116" t="s">
        <v>126</v>
      </c>
      <c r="C9" s="119"/>
      <c r="D9" s="120"/>
      <c r="E9" s="120"/>
      <c r="F9" s="119"/>
      <c r="G9" s="117"/>
      <c r="H9" s="117"/>
      <c r="I9" s="117"/>
      <c r="J9" s="117"/>
      <c r="K9" s="140"/>
      <c r="L9" s="140"/>
      <c r="M9" s="117"/>
      <c r="N9" s="117"/>
      <c r="O9" s="117"/>
      <c r="P9" s="117"/>
      <c r="Q9" s="117"/>
    </row>
    <row r="10" spans="1:18" ht="20.25" customHeight="1" x14ac:dyDescent="0.2">
      <c r="A10" s="119">
        <v>2</v>
      </c>
      <c r="B10" s="116" t="s">
        <v>125</v>
      </c>
      <c r="C10" s="119" t="s">
        <v>125</v>
      </c>
      <c r="D10" s="120" t="s">
        <v>127</v>
      </c>
      <c r="E10" s="120">
        <v>3</v>
      </c>
      <c r="F10" s="119">
        <v>9</v>
      </c>
      <c r="G10" s="117">
        <v>1</v>
      </c>
      <c r="H10" s="117">
        <v>2</v>
      </c>
      <c r="I10" s="117"/>
      <c r="J10" s="117"/>
      <c r="K10" s="140">
        <f>E10-G10</f>
        <v>2</v>
      </c>
      <c r="L10" s="140">
        <f>F10-H10</f>
        <v>7</v>
      </c>
      <c r="M10" s="117">
        <v>1</v>
      </c>
      <c r="N10" s="117"/>
      <c r="O10" s="117"/>
      <c r="P10" s="117"/>
      <c r="Q10" s="117">
        <v>2</v>
      </c>
    </row>
    <row r="11" spans="1:18" ht="20.25" customHeight="1" x14ac:dyDescent="0.2">
      <c r="A11" s="119"/>
      <c r="B11" s="116" t="s">
        <v>128</v>
      </c>
      <c r="C11" s="119"/>
      <c r="D11" s="120"/>
      <c r="E11" s="120"/>
      <c r="F11" s="119"/>
      <c r="G11" s="117"/>
      <c r="H11" s="117"/>
      <c r="I11" s="117"/>
      <c r="J11" s="117"/>
      <c r="K11" s="140"/>
      <c r="L11" s="140"/>
      <c r="M11" s="117"/>
      <c r="N11" s="117"/>
      <c r="O11" s="117"/>
      <c r="P11" s="117"/>
      <c r="Q11" s="117"/>
    </row>
    <row r="12" spans="1:18" ht="20.25" customHeight="1" x14ac:dyDescent="0.2">
      <c r="A12" s="119"/>
      <c r="B12" s="116" t="s">
        <v>127</v>
      </c>
      <c r="C12" s="119"/>
      <c r="D12" s="120"/>
      <c r="E12" s="120"/>
      <c r="F12" s="119"/>
      <c r="G12" s="117"/>
      <c r="H12" s="117"/>
      <c r="I12" s="117"/>
      <c r="J12" s="117"/>
      <c r="K12" s="140"/>
      <c r="L12" s="140"/>
      <c r="M12" s="117"/>
      <c r="N12" s="117"/>
      <c r="O12" s="117"/>
      <c r="P12" s="117"/>
      <c r="Q12" s="117"/>
    </row>
    <row r="13" spans="1:18" ht="20.25" customHeight="1" x14ac:dyDescent="0.2">
      <c r="A13" s="119">
        <v>3</v>
      </c>
      <c r="B13" s="116" t="s">
        <v>131</v>
      </c>
      <c r="C13" s="119" t="s">
        <v>131</v>
      </c>
      <c r="D13" s="119" t="s">
        <v>131</v>
      </c>
      <c r="E13" s="119">
        <v>2</v>
      </c>
      <c r="F13" s="119">
        <v>4</v>
      </c>
      <c r="G13" s="117">
        <v>1</v>
      </c>
      <c r="H13" s="117">
        <v>2</v>
      </c>
      <c r="I13" s="117"/>
      <c r="J13" s="117"/>
      <c r="K13" s="117">
        <f>E13-G13</f>
        <v>1</v>
      </c>
      <c r="L13" s="117">
        <f>F13-H13</f>
        <v>2</v>
      </c>
      <c r="M13" s="117">
        <v>1</v>
      </c>
      <c r="N13" s="117"/>
      <c r="O13" s="117"/>
      <c r="P13" s="117"/>
      <c r="Q13" s="117">
        <v>1</v>
      </c>
    </row>
    <row r="14" spans="1:18" ht="20.25" customHeight="1" x14ac:dyDescent="0.2">
      <c r="A14" s="119"/>
      <c r="B14" s="116" t="s">
        <v>132</v>
      </c>
      <c r="C14" s="119"/>
      <c r="D14" s="119"/>
      <c r="E14" s="119"/>
      <c r="F14" s="119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</row>
    <row r="15" spans="1:18" ht="20.25" customHeight="1" x14ac:dyDescent="0.2">
      <c r="A15" s="119">
        <v>4</v>
      </c>
      <c r="B15" s="116" t="s">
        <v>133</v>
      </c>
      <c r="C15" s="119" t="s">
        <v>133</v>
      </c>
      <c r="D15" s="119" t="s">
        <v>133</v>
      </c>
      <c r="E15" s="119">
        <v>3</v>
      </c>
      <c r="F15" s="119">
        <v>6</v>
      </c>
      <c r="G15" s="117">
        <v>1</v>
      </c>
      <c r="H15" s="117">
        <v>3</v>
      </c>
      <c r="I15" s="117"/>
      <c r="J15" s="117"/>
      <c r="K15" s="117">
        <f>E15-G15</f>
        <v>2</v>
      </c>
      <c r="L15" s="117">
        <f>F15-H15</f>
        <v>3</v>
      </c>
      <c r="M15" s="117">
        <v>1</v>
      </c>
      <c r="N15" s="117"/>
      <c r="O15" s="117"/>
      <c r="P15" s="117"/>
      <c r="Q15" s="117">
        <v>2</v>
      </c>
    </row>
    <row r="16" spans="1:18" ht="20.25" customHeight="1" x14ac:dyDescent="0.2">
      <c r="A16" s="119"/>
      <c r="B16" s="116" t="s">
        <v>134</v>
      </c>
      <c r="C16" s="119"/>
      <c r="D16" s="119"/>
      <c r="E16" s="119"/>
      <c r="F16" s="119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</row>
    <row r="17" spans="1:17" ht="20.25" customHeight="1" x14ac:dyDescent="0.2">
      <c r="A17" s="119">
        <v>5</v>
      </c>
      <c r="B17" s="116" t="s">
        <v>135</v>
      </c>
      <c r="C17" s="119" t="s">
        <v>135</v>
      </c>
      <c r="D17" s="119" t="s">
        <v>135</v>
      </c>
      <c r="E17" s="119">
        <v>2</v>
      </c>
      <c r="F17" s="119">
        <v>5</v>
      </c>
      <c r="G17" s="117">
        <v>1</v>
      </c>
      <c r="H17" s="117">
        <v>3</v>
      </c>
      <c r="I17" s="117"/>
      <c r="J17" s="117"/>
      <c r="K17" s="117">
        <f>E17-G17</f>
        <v>1</v>
      </c>
      <c r="L17" s="117">
        <f>F17-H17</f>
        <v>2</v>
      </c>
      <c r="M17" s="117">
        <v>1</v>
      </c>
      <c r="N17" s="117"/>
      <c r="O17" s="117"/>
      <c r="P17" s="117"/>
      <c r="Q17" s="117">
        <v>1</v>
      </c>
    </row>
    <row r="18" spans="1:17" ht="20.25" customHeight="1" x14ac:dyDescent="0.2">
      <c r="A18" s="119"/>
      <c r="B18" s="116" t="s">
        <v>49</v>
      </c>
      <c r="C18" s="119"/>
      <c r="D18" s="119"/>
      <c r="E18" s="119"/>
      <c r="F18" s="119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</row>
    <row r="19" spans="1:17" ht="20.25" customHeight="1" x14ac:dyDescent="0.2">
      <c r="A19" s="119">
        <v>6</v>
      </c>
      <c r="B19" s="116" t="s">
        <v>45</v>
      </c>
      <c r="C19" s="119" t="s">
        <v>290</v>
      </c>
      <c r="D19" s="119" t="s">
        <v>45</v>
      </c>
      <c r="E19" s="119">
        <v>9</v>
      </c>
      <c r="F19" s="119">
        <v>13</v>
      </c>
      <c r="G19" s="117">
        <v>3</v>
      </c>
      <c r="H19" s="117">
        <v>4</v>
      </c>
      <c r="I19" s="117"/>
      <c r="J19" s="117"/>
      <c r="K19" s="140">
        <f>E19-G19</f>
        <v>6</v>
      </c>
      <c r="L19" s="140">
        <f>F19-H19</f>
        <v>9</v>
      </c>
      <c r="M19" s="117">
        <v>3</v>
      </c>
      <c r="N19" s="117"/>
      <c r="O19" s="117"/>
      <c r="P19" s="117"/>
      <c r="Q19" s="117">
        <v>6</v>
      </c>
    </row>
    <row r="20" spans="1:17" ht="20.25" customHeight="1" x14ac:dyDescent="0.2">
      <c r="A20" s="119"/>
      <c r="B20" s="116" t="s">
        <v>44</v>
      </c>
      <c r="C20" s="119"/>
      <c r="D20" s="119"/>
      <c r="E20" s="119"/>
      <c r="F20" s="119"/>
      <c r="G20" s="117"/>
      <c r="H20" s="117"/>
      <c r="I20" s="117"/>
      <c r="J20" s="117"/>
      <c r="K20" s="140"/>
      <c r="L20" s="140"/>
      <c r="M20" s="117"/>
      <c r="N20" s="117"/>
      <c r="O20" s="117"/>
      <c r="P20" s="117"/>
      <c r="Q20" s="117"/>
    </row>
    <row r="21" spans="1:17" ht="20.25" customHeight="1" x14ac:dyDescent="0.2">
      <c r="A21" s="119"/>
      <c r="B21" s="116" t="s">
        <v>52</v>
      </c>
      <c r="C21" s="119"/>
      <c r="D21" s="119"/>
      <c r="E21" s="119"/>
      <c r="F21" s="119"/>
      <c r="G21" s="117"/>
      <c r="H21" s="117"/>
      <c r="I21" s="117"/>
      <c r="J21" s="117"/>
      <c r="K21" s="140"/>
      <c r="L21" s="140"/>
      <c r="M21" s="117"/>
      <c r="N21" s="117"/>
      <c r="O21" s="117"/>
      <c r="P21" s="117"/>
      <c r="Q21" s="117"/>
    </row>
    <row r="22" spans="1:17" ht="20.25" customHeight="1" x14ac:dyDescent="0.2">
      <c r="A22" s="119"/>
      <c r="B22" s="116" t="s">
        <v>48</v>
      </c>
      <c r="C22" s="119"/>
      <c r="D22" s="119"/>
      <c r="E22" s="119"/>
      <c r="F22" s="119"/>
      <c r="G22" s="117"/>
      <c r="H22" s="117"/>
      <c r="I22" s="117"/>
      <c r="J22" s="117"/>
      <c r="K22" s="140"/>
      <c r="L22" s="140"/>
      <c r="M22" s="117"/>
      <c r="N22" s="117"/>
      <c r="O22" s="117"/>
      <c r="P22" s="117"/>
      <c r="Q22" s="117"/>
    </row>
    <row r="23" spans="1:17" ht="20.25" customHeight="1" x14ac:dyDescent="0.2">
      <c r="A23" s="119">
        <v>7</v>
      </c>
      <c r="B23" s="116" t="s">
        <v>51</v>
      </c>
      <c r="C23" s="119" t="s">
        <v>53</v>
      </c>
      <c r="D23" s="120" t="s">
        <v>326</v>
      </c>
      <c r="E23" s="120">
        <v>18</v>
      </c>
      <c r="F23" s="119">
        <v>37</v>
      </c>
      <c r="G23" s="117">
        <v>6</v>
      </c>
      <c r="H23" s="117">
        <v>17</v>
      </c>
      <c r="I23" s="117"/>
      <c r="J23" s="117"/>
      <c r="K23" s="140">
        <f>E23-G23</f>
        <v>12</v>
      </c>
      <c r="L23" s="140">
        <f>F23-H23</f>
        <v>20</v>
      </c>
      <c r="M23" s="117">
        <v>6</v>
      </c>
      <c r="N23" s="117">
        <v>3</v>
      </c>
      <c r="O23" s="117">
        <v>3</v>
      </c>
      <c r="P23" s="117">
        <v>3</v>
      </c>
      <c r="Q23" s="117">
        <v>3</v>
      </c>
    </row>
    <row r="24" spans="1:17" ht="20.25" customHeight="1" x14ac:dyDescent="0.2">
      <c r="A24" s="119"/>
      <c r="B24" s="116" t="s">
        <v>50</v>
      </c>
      <c r="C24" s="119"/>
      <c r="D24" s="120"/>
      <c r="E24" s="120"/>
      <c r="F24" s="119"/>
      <c r="G24" s="117"/>
      <c r="H24" s="117"/>
      <c r="I24" s="117"/>
      <c r="J24" s="117"/>
      <c r="K24" s="140"/>
      <c r="L24" s="140"/>
      <c r="M24" s="117"/>
      <c r="N24" s="117"/>
      <c r="O24" s="117"/>
      <c r="P24" s="117"/>
      <c r="Q24" s="117"/>
    </row>
    <row r="25" spans="1:17" ht="20.25" customHeight="1" x14ac:dyDescent="0.2">
      <c r="A25" s="119"/>
      <c r="B25" s="116" t="s">
        <v>54</v>
      </c>
      <c r="C25" s="119"/>
      <c r="D25" s="120"/>
      <c r="E25" s="120"/>
      <c r="F25" s="119"/>
      <c r="G25" s="117"/>
      <c r="H25" s="117"/>
      <c r="I25" s="117"/>
      <c r="J25" s="117"/>
      <c r="K25" s="140"/>
      <c r="L25" s="140"/>
      <c r="M25" s="117"/>
      <c r="N25" s="117"/>
      <c r="O25" s="117"/>
      <c r="P25" s="117"/>
      <c r="Q25" s="117"/>
    </row>
    <row r="26" spans="1:17" ht="20.25" customHeight="1" x14ac:dyDescent="0.2">
      <c r="A26" s="119"/>
      <c r="B26" s="116" t="s">
        <v>53</v>
      </c>
      <c r="C26" s="119"/>
      <c r="D26" s="120"/>
      <c r="E26" s="120"/>
      <c r="F26" s="119"/>
      <c r="G26" s="117"/>
      <c r="H26" s="117"/>
      <c r="I26" s="117"/>
      <c r="J26" s="117"/>
      <c r="K26" s="140"/>
      <c r="L26" s="140"/>
      <c r="M26" s="117"/>
      <c r="N26" s="117"/>
      <c r="O26" s="117"/>
      <c r="P26" s="117"/>
      <c r="Q26" s="117"/>
    </row>
    <row r="27" spans="1:17" ht="20.25" customHeight="1" x14ac:dyDescent="0.2">
      <c r="A27" s="119">
        <v>8</v>
      </c>
      <c r="B27" s="116" t="s">
        <v>55</v>
      </c>
      <c r="C27" s="119" t="s">
        <v>56</v>
      </c>
      <c r="D27" s="120" t="s">
        <v>55</v>
      </c>
      <c r="E27" s="120">
        <v>4</v>
      </c>
      <c r="F27" s="119">
        <v>9</v>
      </c>
      <c r="G27" s="117">
        <v>3</v>
      </c>
      <c r="H27" s="117">
        <v>5</v>
      </c>
      <c r="I27" s="117"/>
      <c r="J27" s="117"/>
      <c r="K27" s="140">
        <f>E27-G27</f>
        <v>1</v>
      </c>
      <c r="L27" s="117">
        <f>F27-H27</f>
        <v>4</v>
      </c>
      <c r="M27" s="117">
        <v>3</v>
      </c>
      <c r="N27" s="117"/>
      <c r="O27" s="117"/>
      <c r="P27" s="117"/>
      <c r="Q27" s="140">
        <v>1</v>
      </c>
    </row>
    <row r="28" spans="1:17" ht="20.25" customHeight="1" x14ac:dyDescent="0.2">
      <c r="A28" s="119"/>
      <c r="B28" s="116" t="s">
        <v>56</v>
      </c>
      <c r="C28" s="119"/>
      <c r="D28" s="120"/>
      <c r="E28" s="120"/>
      <c r="F28" s="119"/>
      <c r="G28" s="117"/>
      <c r="H28" s="117"/>
      <c r="I28" s="117"/>
      <c r="J28" s="117"/>
      <c r="K28" s="140"/>
      <c r="L28" s="117"/>
      <c r="M28" s="117"/>
      <c r="N28" s="117"/>
      <c r="O28" s="117"/>
      <c r="P28" s="117"/>
      <c r="Q28" s="140"/>
    </row>
    <row r="29" spans="1:17" ht="20.25" customHeight="1" x14ac:dyDescent="0.2">
      <c r="A29" s="119">
        <v>9</v>
      </c>
      <c r="B29" s="116" t="s">
        <v>47</v>
      </c>
      <c r="C29" s="119" t="s">
        <v>46</v>
      </c>
      <c r="D29" s="120" t="s">
        <v>46</v>
      </c>
      <c r="E29" s="120">
        <v>2</v>
      </c>
      <c r="F29" s="120">
        <v>5</v>
      </c>
      <c r="G29" s="140">
        <v>1</v>
      </c>
      <c r="H29" s="140">
        <v>2</v>
      </c>
      <c r="I29" s="140"/>
      <c r="J29" s="140"/>
      <c r="K29" s="140">
        <f>E29-G29</f>
        <v>1</v>
      </c>
      <c r="L29" s="140">
        <f>F29-H29</f>
        <v>3</v>
      </c>
      <c r="M29" s="140">
        <v>1</v>
      </c>
      <c r="N29" s="140"/>
      <c r="O29" s="140"/>
      <c r="P29" s="140"/>
      <c r="Q29" s="140">
        <v>1</v>
      </c>
    </row>
    <row r="30" spans="1:17" ht="20.25" customHeight="1" x14ac:dyDescent="0.2">
      <c r="A30" s="119"/>
      <c r="B30" s="116" t="s">
        <v>46</v>
      </c>
      <c r="C30" s="119"/>
      <c r="D30" s="120"/>
      <c r="E30" s="120"/>
      <c r="F30" s="12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</row>
    <row r="31" spans="1:17" ht="20.25" customHeight="1" x14ac:dyDescent="0.2">
      <c r="A31" s="119">
        <v>10</v>
      </c>
      <c r="B31" s="116" t="s">
        <v>43</v>
      </c>
      <c r="C31" s="119" t="s">
        <v>42</v>
      </c>
      <c r="D31" s="119" t="s">
        <v>42</v>
      </c>
      <c r="E31" s="119">
        <v>5</v>
      </c>
      <c r="F31" s="119">
        <v>8</v>
      </c>
      <c r="G31" s="117">
        <v>2</v>
      </c>
      <c r="H31" s="117">
        <v>4</v>
      </c>
      <c r="I31" s="117"/>
      <c r="J31" s="117"/>
      <c r="K31" s="140">
        <f>E31-G31</f>
        <v>3</v>
      </c>
      <c r="L31" s="140">
        <f>F31-H31</f>
        <v>4</v>
      </c>
      <c r="M31" s="117">
        <v>2</v>
      </c>
      <c r="N31" s="140"/>
      <c r="O31" s="140"/>
      <c r="P31" s="140"/>
      <c r="Q31" s="140">
        <v>3</v>
      </c>
    </row>
    <row r="32" spans="1:17" ht="20.25" customHeight="1" x14ac:dyDescent="0.2">
      <c r="A32" s="119"/>
      <c r="B32" s="116" t="s">
        <v>42</v>
      </c>
      <c r="C32" s="119"/>
      <c r="D32" s="119"/>
      <c r="E32" s="119"/>
      <c r="F32" s="119"/>
      <c r="G32" s="117"/>
      <c r="H32" s="117"/>
      <c r="I32" s="117"/>
      <c r="J32" s="117"/>
      <c r="K32" s="140"/>
      <c r="L32" s="140"/>
      <c r="M32" s="117"/>
      <c r="N32" s="140"/>
      <c r="O32" s="140"/>
      <c r="P32" s="140"/>
      <c r="Q32" s="140"/>
    </row>
    <row r="33" spans="1:17" ht="20.25" customHeight="1" x14ac:dyDescent="0.2">
      <c r="A33" s="119">
        <v>11</v>
      </c>
      <c r="B33" s="116" t="s">
        <v>104</v>
      </c>
      <c r="C33" s="120" t="s">
        <v>172</v>
      </c>
      <c r="D33" s="120" t="s">
        <v>327</v>
      </c>
      <c r="E33" s="120">
        <v>23</v>
      </c>
      <c r="F33" s="119">
        <v>45</v>
      </c>
      <c r="G33" s="117">
        <v>5</v>
      </c>
      <c r="H33" s="117">
        <v>14</v>
      </c>
      <c r="I33" s="117">
        <v>1</v>
      </c>
      <c r="J33" s="117">
        <v>1</v>
      </c>
      <c r="K33" s="140">
        <f>E33-G33-I33</f>
        <v>17</v>
      </c>
      <c r="L33" s="140">
        <f>F33-H33-J33</f>
        <v>30</v>
      </c>
      <c r="M33" s="117">
        <v>6</v>
      </c>
      <c r="N33" s="140">
        <v>4</v>
      </c>
      <c r="O33" s="140">
        <v>4</v>
      </c>
      <c r="P33" s="140">
        <v>4</v>
      </c>
      <c r="Q33" s="140">
        <v>5</v>
      </c>
    </row>
    <row r="34" spans="1:17" ht="20.25" customHeight="1" x14ac:dyDescent="0.2">
      <c r="A34" s="119"/>
      <c r="B34" s="116" t="s">
        <v>105</v>
      </c>
      <c r="C34" s="120"/>
      <c r="D34" s="120"/>
      <c r="E34" s="120"/>
      <c r="F34" s="119"/>
      <c r="G34" s="117"/>
      <c r="H34" s="117"/>
      <c r="I34" s="117"/>
      <c r="J34" s="117"/>
      <c r="K34" s="140"/>
      <c r="L34" s="140"/>
      <c r="M34" s="117"/>
      <c r="N34" s="140"/>
      <c r="O34" s="140"/>
      <c r="P34" s="140"/>
      <c r="Q34" s="140"/>
    </row>
    <row r="35" spans="1:17" ht="20.25" customHeight="1" x14ac:dyDescent="0.2">
      <c r="A35" s="119"/>
      <c r="B35" s="116" t="s">
        <v>106</v>
      </c>
      <c r="C35" s="120"/>
      <c r="D35" s="120"/>
      <c r="E35" s="120"/>
      <c r="F35" s="119"/>
      <c r="G35" s="117"/>
      <c r="H35" s="117"/>
      <c r="I35" s="117"/>
      <c r="J35" s="117"/>
      <c r="K35" s="140"/>
      <c r="L35" s="140"/>
      <c r="M35" s="117"/>
      <c r="N35" s="140"/>
      <c r="O35" s="140"/>
      <c r="P35" s="140"/>
      <c r="Q35" s="140"/>
    </row>
    <row r="36" spans="1:17" ht="20.25" customHeight="1" x14ac:dyDescent="0.2">
      <c r="A36" s="119"/>
      <c r="B36" s="116" t="s">
        <v>31</v>
      </c>
      <c r="C36" s="120"/>
      <c r="D36" s="120"/>
      <c r="E36" s="120"/>
      <c r="F36" s="119"/>
      <c r="G36" s="117"/>
      <c r="H36" s="117"/>
      <c r="I36" s="117"/>
      <c r="J36" s="117"/>
      <c r="K36" s="140"/>
      <c r="L36" s="140"/>
      <c r="M36" s="117"/>
      <c r="N36" s="140"/>
      <c r="O36" s="140"/>
      <c r="P36" s="140"/>
      <c r="Q36" s="140"/>
    </row>
    <row r="37" spans="1:17" ht="20.25" customHeight="1" x14ac:dyDescent="0.2">
      <c r="A37" s="119">
        <v>12</v>
      </c>
      <c r="B37" s="116" t="s">
        <v>298</v>
      </c>
      <c r="C37" s="119" t="s">
        <v>40</v>
      </c>
      <c r="D37" s="120" t="s">
        <v>328</v>
      </c>
      <c r="E37" s="120">
        <v>25</v>
      </c>
      <c r="F37" s="120">
        <v>36</v>
      </c>
      <c r="G37" s="140">
        <v>6</v>
      </c>
      <c r="H37" s="140">
        <v>12</v>
      </c>
      <c r="I37" s="140"/>
      <c r="J37" s="140"/>
      <c r="K37" s="140">
        <f>E37-G37</f>
        <v>19</v>
      </c>
      <c r="L37" s="140">
        <f>F37-H37</f>
        <v>24</v>
      </c>
      <c r="M37" s="140">
        <v>6</v>
      </c>
      <c r="N37" s="140">
        <v>4</v>
      </c>
      <c r="O37" s="140">
        <v>4</v>
      </c>
      <c r="P37" s="140">
        <v>4</v>
      </c>
      <c r="Q37" s="140">
        <v>7</v>
      </c>
    </row>
    <row r="38" spans="1:17" ht="20.25" customHeight="1" x14ac:dyDescent="0.2">
      <c r="A38" s="119"/>
      <c r="B38" s="116" t="s">
        <v>40</v>
      </c>
      <c r="C38" s="119"/>
      <c r="D38" s="120"/>
      <c r="E38" s="120"/>
      <c r="F38" s="12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</row>
    <row r="39" spans="1:17" ht="20.25" customHeight="1" x14ac:dyDescent="0.2">
      <c r="A39" s="119"/>
      <c r="B39" s="116" t="s">
        <v>39</v>
      </c>
      <c r="C39" s="119"/>
      <c r="D39" s="120"/>
      <c r="E39" s="120"/>
      <c r="F39" s="12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</row>
    <row r="40" spans="1:17" ht="20.25" customHeight="1" x14ac:dyDescent="0.2">
      <c r="A40" s="119"/>
      <c r="B40" s="116" t="s">
        <v>38</v>
      </c>
      <c r="C40" s="119"/>
      <c r="D40" s="120"/>
      <c r="E40" s="120"/>
      <c r="F40" s="12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</row>
    <row r="41" spans="1:17" ht="20.25" customHeight="1" x14ac:dyDescent="0.2">
      <c r="A41" s="119">
        <v>13</v>
      </c>
      <c r="B41" s="116" t="s">
        <v>32</v>
      </c>
      <c r="C41" s="119" t="s">
        <v>32</v>
      </c>
      <c r="D41" s="119" t="s">
        <v>32</v>
      </c>
      <c r="E41" s="119">
        <v>3</v>
      </c>
      <c r="F41" s="119">
        <v>8</v>
      </c>
      <c r="G41" s="117">
        <v>2</v>
      </c>
      <c r="H41" s="117">
        <v>6</v>
      </c>
      <c r="I41" s="117"/>
      <c r="J41" s="117"/>
      <c r="K41" s="117">
        <f>E41-G41</f>
        <v>1</v>
      </c>
      <c r="L41" s="117">
        <f>F41-H41</f>
        <v>2</v>
      </c>
      <c r="M41" s="117">
        <v>2</v>
      </c>
      <c r="N41" s="117"/>
      <c r="O41" s="117"/>
      <c r="P41" s="117"/>
      <c r="Q41" s="117">
        <v>1</v>
      </c>
    </row>
    <row r="42" spans="1:17" ht="20.25" customHeight="1" x14ac:dyDescent="0.2">
      <c r="A42" s="119"/>
      <c r="B42" s="116" t="s">
        <v>37</v>
      </c>
      <c r="C42" s="119"/>
      <c r="D42" s="119"/>
      <c r="E42" s="119"/>
      <c r="F42" s="119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</row>
    <row r="43" spans="1:17" ht="20.25" customHeight="1" x14ac:dyDescent="0.2">
      <c r="A43" s="119">
        <v>14</v>
      </c>
      <c r="B43" s="116" t="s">
        <v>33</v>
      </c>
      <c r="C43" s="119" t="s">
        <v>35</v>
      </c>
      <c r="D43" s="119" t="s">
        <v>35</v>
      </c>
      <c r="E43" s="119">
        <v>4</v>
      </c>
      <c r="F43" s="119">
        <v>5</v>
      </c>
      <c r="G43" s="117">
        <v>2</v>
      </c>
      <c r="H43" s="117">
        <v>2</v>
      </c>
      <c r="I43" s="117"/>
      <c r="J43" s="117"/>
      <c r="K43" s="117">
        <f>E43-G43</f>
        <v>2</v>
      </c>
      <c r="L43" s="117">
        <f>F43-H43</f>
        <v>3</v>
      </c>
      <c r="M43" s="117">
        <v>2</v>
      </c>
      <c r="N43" s="117"/>
      <c r="O43" s="117"/>
      <c r="P43" s="117"/>
      <c r="Q43" s="117">
        <v>2</v>
      </c>
    </row>
    <row r="44" spans="1:17" ht="20.25" customHeight="1" x14ac:dyDescent="0.2">
      <c r="A44" s="119"/>
      <c r="B44" s="116" t="s">
        <v>35</v>
      </c>
      <c r="C44" s="119"/>
      <c r="D44" s="119"/>
      <c r="E44" s="119"/>
      <c r="F44" s="119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</row>
    <row r="45" spans="1:17" ht="20.25" customHeight="1" x14ac:dyDescent="0.2">
      <c r="A45" s="119">
        <v>15</v>
      </c>
      <c r="B45" s="116" t="s">
        <v>329</v>
      </c>
      <c r="C45" s="119" t="s">
        <v>329</v>
      </c>
      <c r="D45" s="119" t="s">
        <v>329</v>
      </c>
      <c r="E45" s="119">
        <v>4</v>
      </c>
      <c r="F45" s="119">
        <v>4</v>
      </c>
      <c r="G45" s="117">
        <v>2</v>
      </c>
      <c r="H45" s="117">
        <v>2</v>
      </c>
      <c r="I45" s="117"/>
      <c r="J45" s="117"/>
      <c r="K45" s="117">
        <f>E45-G45</f>
        <v>2</v>
      </c>
      <c r="L45" s="117">
        <f>F45-H45</f>
        <v>2</v>
      </c>
      <c r="M45" s="117">
        <v>2</v>
      </c>
      <c r="N45" s="117"/>
      <c r="O45" s="117"/>
      <c r="P45" s="117"/>
      <c r="Q45" s="117">
        <v>2</v>
      </c>
    </row>
    <row r="46" spans="1:17" ht="20.25" customHeight="1" x14ac:dyDescent="0.2">
      <c r="A46" s="119"/>
      <c r="B46" s="116" t="s">
        <v>330</v>
      </c>
      <c r="C46" s="119"/>
      <c r="D46" s="119"/>
      <c r="E46" s="119"/>
      <c r="F46" s="119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</row>
    <row r="47" spans="1:17" ht="20.25" customHeight="1" x14ac:dyDescent="0.2">
      <c r="A47" s="119">
        <v>16</v>
      </c>
      <c r="B47" s="116" t="s">
        <v>41</v>
      </c>
      <c r="C47" s="119" t="s">
        <v>80</v>
      </c>
      <c r="D47" s="120" t="s">
        <v>41</v>
      </c>
      <c r="E47" s="120">
        <v>5</v>
      </c>
      <c r="F47" s="120">
        <v>6</v>
      </c>
      <c r="G47" s="140">
        <v>4</v>
      </c>
      <c r="H47" s="140">
        <v>4</v>
      </c>
      <c r="I47" s="140"/>
      <c r="J47" s="140"/>
      <c r="K47" s="140">
        <f>E47-G47</f>
        <v>1</v>
      </c>
      <c r="L47" s="140">
        <f>F47-G47</f>
        <v>2</v>
      </c>
      <c r="M47" s="140">
        <v>4</v>
      </c>
      <c r="N47" s="117"/>
      <c r="O47" s="117"/>
      <c r="P47" s="117"/>
      <c r="Q47" s="117">
        <v>1</v>
      </c>
    </row>
    <row r="48" spans="1:17" ht="20.25" customHeight="1" x14ac:dyDescent="0.2">
      <c r="A48" s="119"/>
      <c r="B48" s="116" t="s">
        <v>80</v>
      </c>
      <c r="C48" s="119"/>
      <c r="D48" s="120"/>
      <c r="E48" s="120"/>
      <c r="F48" s="120"/>
      <c r="G48" s="140"/>
      <c r="H48" s="140"/>
      <c r="I48" s="140"/>
      <c r="J48" s="140"/>
      <c r="K48" s="140"/>
      <c r="L48" s="140"/>
      <c r="M48" s="140"/>
      <c r="N48" s="117"/>
      <c r="O48" s="117"/>
      <c r="P48" s="117"/>
      <c r="Q48" s="117"/>
    </row>
    <row r="49" spans="1:17" ht="20.25" customHeight="1" x14ac:dyDescent="0.2">
      <c r="A49" s="119">
        <v>17</v>
      </c>
      <c r="B49" s="116" t="s">
        <v>331</v>
      </c>
      <c r="C49" s="119" t="s">
        <v>189</v>
      </c>
      <c r="D49" s="120" t="s">
        <v>332</v>
      </c>
      <c r="E49" s="120">
        <v>29</v>
      </c>
      <c r="F49" s="120">
        <v>77</v>
      </c>
      <c r="G49" s="140">
        <v>4</v>
      </c>
      <c r="H49" s="140">
        <v>29</v>
      </c>
      <c r="I49" s="140">
        <v>1</v>
      </c>
      <c r="J49" s="140">
        <v>1</v>
      </c>
      <c r="K49" s="140">
        <f>E49-G49-I49</f>
        <v>24</v>
      </c>
      <c r="L49" s="140">
        <f>F49-H49-J49</f>
        <v>47</v>
      </c>
      <c r="M49" s="140">
        <v>5</v>
      </c>
      <c r="N49" s="140">
        <v>6</v>
      </c>
      <c r="O49" s="140">
        <v>6</v>
      </c>
      <c r="P49" s="140">
        <v>6</v>
      </c>
      <c r="Q49" s="140">
        <v>6</v>
      </c>
    </row>
    <row r="50" spans="1:17" ht="20.25" customHeight="1" x14ac:dyDescent="0.2">
      <c r="A50" s="119"/>
      <c r="B50" s="116" t="s">
        <v>57</v>
      </c>
      <c r="C50" s="119"/>
      <c r="D50" s="120"/>
      <c r="E50" s="120"/>
      <c r="F50" s="12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</row>
    <row r="51" spans="1:17" ht="20.25" customHeight="1" x14ac:dyDescent="0.2">
      <c r="A51" s="119"/>
      <c r="B51" s="116" t="s">
        <v>16</v>
      </c>
      <c r="C51" s="119"/>
      <c r="D51" s="120"/>
      <c r="E51" s="120"/>
      <c r="F51" s="12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</row>
    <row r="52" spans="1:17" ht="20.25" customHeight="1" x14ac:dyDescent="0.2">
      <c r="A52" s="119">
        <v>18</v>
      </c>
      <c r="B52" s="116" t="s">
        <v>64</v>
      </c>
      <c r="C52" s="119" t="s">
        <v>64</v>
      </c>
      <c r="D52" s="120" t="s">
        <v>63</v>
      </c>
      <c r="E52" s="120">
        <v>8</v>
      </c>
      <c r="F52" s="120">
        <v>17</v>
      </c>
      <c r="G52" s="140">
        <v>2</v>
      </c>
      <c r="H52" s="140">
        <v>3</v>
      </c>
      <c r="I52" s="140">
        <v>1</v>
      </c>
      <c r="J52" s="140">
        <v>1</v>
      </c>
      <c r="K52" s="140">
        <f>E52-G52-I52</f>
        <v>5</v>
      </c>
      <c r="L52" s="140">
        <f>F52-H52-J52</f>
        <v>13</v>
      </c>
      <c r="M52" s="140">
        <v>3</v>
      </c>
      <c r="N52" s="140"/>
      <c r="O52" s="140"/>
      <c r="P52" s="140"/>
      <c r="Q52" s="140">
        <v>5</v>
      </c>
    </row>
    <row r="53" spans="1:17" ht="20.25" customHeight="1" x14ac:dyDescent="0.2">
      <c r="A53" s="119"/>
      <c r="B53" s="116" t="s">
        <v>63</v>
      </c>
      <c r="C53" s="119"/>
      <c r="D53" s="120"/>
      <c r="E53" s="120"/>
      <c r="F53" s="12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</row>
    <row r="54" spans="1:17" ht="20.25" customHeight="1" x14ac:dyDescent="0.2">
      <c r="A54" s="119"/>
      <c r="B54" s="116" t="s">
        <v>65</v>
      </c>
      <c r="C54" s="119"/>
      <c r="D54" s="120"/>
      <c r="E54" s="120"/>
      <c r="F54" s="12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</row>
    <row r="55" spans="1:17" ht="20.25" customHeight="1" x14ac:dyDescent="0.2">
      <c r="A55" s="119">
        <v>19</v>
      </c>
      <c r="B55" s="116" t="s">
        <v>62</v>
      </c>
      <c r="C55" s="119" t="s">
        <v>67</v>
      </c>
      <c r="D55" s="120" t="s">
        <v>67</v>
      </c>
      <c r="E55" s="120">
        <v>9</v>
      </c>
      <c r="F55" s="120">
        <v>13</v>
      </c>
      <c r="G55" s="140">
        <v>4</v>
      </c>
      <c r="H55" s="140">
        <v>5</v>
      </c>
      <c r="I55" s="140"/>
      <c r="J55" s="140"/>
      <c r="K55" s="140">
        <f>E55-G55</f>
        <v>5</v>
      </c>
      <c r="L55" s="140">
        <f>F55-H55</f>
        <v>8</v>
      </c>
      <c r="M55" s="140">
        <v>4</v>
      </c>
      <c r="N55" s="140"/>
      <c r="O55" s="140"/>
      <c r="P55" s="140"/>
      <c r="Q55" s="140">
        <v>5</v>
      </c>
    </row>
    <row r="56" spans="1:17" ht="20.25" customHeight="1" x14ac:dyDescent="0.2">
      <c r="A56" s="119"/>
      <c r="B56" s="116" t="s">
        <v>66</v>
      </c>
      <c r="C56" s="119"/>
      <c r="D56" s="120"/>
      <c r="E56" s="120"/>
      <c r="F56" s="12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</row>
    <row r="57" spans="1:17" ht="20.25" customHeight="1" x14ac:dyDescent="0.2">
      <c r="A57" s="119"/>
      <c r="B57" s="116" t="s">
        <v>67</v>
      </c>
      <c r="C57" s="119"/>
      <c r="D57" s="120"/>
      <c r="E57" s="120"/>
      <c r="F57" s="12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</row>
    <row r="58" spans="1:17" ht="20.25" customHeight="1" x14ac:dyDescent="0.2">
      <c r="A58" s="119">
        <v>20</v>
      </c>
      <c r="B58" s="116" t="s">
        <v>61</v>
      </c>
      <c r="C58" s="119" t="s">
        <v>60</v>
      </c>
      <c r="D58" s="120" t="s">
        <v>61</v>
      </c>
      <c r="E58" s="120">
        <v>3</v>
      </c>
      <c r="F58" s="120">
        <v>7</v>
      </c>
      <c r="G58" s="140">
        <v>2</v>
      </c>
      <c r="H58" s="140">
        <v>4</v>
      </c>
      <c r="I58" s="140"/>
      <c r="J58" s="140"/>
      <c r="K58" s="140">
        <f>E58-G58</f>
        <v>1</v>
      </c>
      <c r="L58" s="140">
        <f>F58-H58</f>
        <v>3</v>
      </c>
      <c r="M58" s="140">
        <v>2</v>
      </c>
      <c r="N58" s="140"/>
      <c r="O58" s="140"/>
      <c r="P58" s="140"/>
      <c r="Q58" s="140">
        <v>1</v>
      </c>
    </row>
    <row r="59" spans="1:17" ht="20.25" customHeight="1" x14ac:dyDescent="0.2">
      <c r="A59" s="119"/>
      <c r="B59" s="116" t="s">
        <v>60</v>
      </c>
      <c r="C59" s="119"/>
      <c r="D59" s="120"/>
      <c r="E59" s="120"/>
      <c r="F59" s="12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</row>
    <row r="60" spans="1:17" ht="20.25" customHeight="1" x14ac:dyDescent="0.2">
      <c r="A60" s="119">
        <v>21</v>
      </c>
      <c r="B60" s="116" t="s">
        <v>58</v>
      </c>
      <c r="C60" s="119" t="s">
        <v>299</v>
      </c>
      <c r="D60" s="120" t="s">
        <v>58</v>
      </c>
      <c r="E60" s="120">
        <v>8</v>
      </c>
      <c r="F60" s="120">
        <v>11</v>
      </c>
      <c r="G60" s="140">
        <v>3</v>
      </c>
      <c r="H60" s="140">
        <v>4</v>
      </c>
      <c r="I60" s="140"/>
      <c r="J60" s="140"/>
      <c r="K60" s="140">
        <f>E60-G60</f>
        <v>5</v>
      </c>
      <c r="L60" s="140">
        <f>F60-H60</f>
        <v>7</v>
      </c>
      <c r="M60" s="140">
        <v>3</v>
      </c>
      <c r="N60" s="140"/>
      <c r="O60" s="140"/>
      <c r="P60" s="140"/>
      <c r="Q60" s="140">
        <v>5</v>
      </c>
    </row>
    <row r="61" spans="1:17" ht="20.25" customHeight="1" x14ac:dyDescent="0.2">
      <c r="A61" s="119"/>
      <c r="B61" s="116" t="s">
        <v>59</v>
      </c>
      <c r="C61" s="119"/>
      <c r="D61" s="120"/>
      <c r="E61" s="120"/>
      <c r="F61" s="12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</row>
    <row r="62" spans="1:17" ht="20.25" customHeight="1" x14ac:dyDescent="0.2">
      <c r="A62" s="119"/>
      <c r="B62" s="116" t="s">
        <v>13</v>
      </c>
      <c r="C62" s="119"/>
      <c r="D62" s="120"/>
      <c r="E62" s="120"/>
      <c r="F62" s="12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</row>
    <row r="63" spans="1:17" ht="20.25" customHeight="1" x14ac:dyDescent="0.2">
      <c r="A63" s="119">
        <v>22</v>
      </c>
      <c r="B63" s="116" t="s">
        <v>94</v>
      </c>
      <c r="C63" s="119" t="s">
        <v>188</v>
      </c>
      <c r="D63" s="120" t="s">
        <v>333</v>
      </c>
      <c r="E63" s="120">
        <v>22</v>
      </c>
      <c r="F63" s="120">
        <v>35</v>
      </c>
      <c r="G63" s="140">
        <v>6</v>
      </c>
      <c r="H63" s="140">
        <v>11</v>
      </c>
      <c r="I63" s="140"/>
      <c r="J63" s="140"/>
      <c r="K63" s="140">
        <f>E63-G63</f>
        <v>16</v>
      </c>
      <c r="L63" s="140">
        <f>F63-H63</f>
        <v>24</v>
      </c>
      <c r="M63" s="140">
        <v>6</v>
      </c>
      <c r="N63" s="140">
        <v>4</v>
      </c>
      <c r="O63" s="140">
        <v>4</v>
      </c>
      <c r="P63" s="140">
        <v>4</v>
      </c>
      <c r="Q63" s="140">
        <v>4</v>
      </c>
    </row>
    <row r="64" spans="1:17" ht="20.25" customHeight="1" x14ac:dyDescent="0.2">
      <c r="A64" s="119"/>
      <c r="B64" s="116" t="s">
        <v>21</v>
      </c>
      <c r="C64" s="119"/>
      <c r="D64" s="120"/>
      <c r="E64" s="120"/>
      <c r="F64" s="12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</row>
    <row r="65" spans="1:17" ht="20.25" customHeight="1" x14ac:dyDescent="0.2">
      <c r="A65" s="119"/>
      <c r="B65" s="116" t="s">
        <v>26</v>
      </c>
      <c r="C65" s="119"/>
      <c r="D65" s="120"/>
      <c r="E65" s="120"/>
      <c r="F65" s="12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</row>
    <row r="66" spans="1:17" ht="20.25" customHeight="1" x14ac:dyDescent="0.2">
      <c r="A66" s="119">
        <v>23</v>
      </c>
      <c r="B66" s="116" t="s">
        <v>30</v>
      </c>
      <c r="C66" s="119" t="s">
        <v>27</v>
      </c>
      <c r="D66" s="120" t="s">
        <v>27</v>
      </c>
      <c r="E66" s="120">
        <v>5</v>
      </c>
      <c r="F66" s="120">
        <v>7</v>
      </c>
      <c r="G66" s="140">
        <v>1</v>
      </c>
      <c r="H66" s="140">
        <v>2</v>
      </c>
      <c r="I66" s="140">
        <v>1</v>
      </c>
      <c r="J66" s="140">
        <v>1</v>
      </c>
      <c r="K66" s="140">
        <f>E66-G66-I66</f>
        <v>3</v>
      </c>
      <c r="L66" s="140">
        <f>F66-H66-1</f>
        <v>4</v>
      </c>
      <c r="M66" s="140">
        <v>2</v>
      </c>
      <c r="N66" s="140"/>
      <c r="O66" s="140"/>
      <c r="P66" s="140"/>
      <c r="Q66" s="140">
        <v>3</v>
      </c>
    </row>
    <row r="67" spans="1:17" ht="20.25" customHeight="1" x14ac:dyDescent="0.2">
      <c r="A67" s="119"/>
      <c r="B67" s="116" t="s">
        <v>23</v>
      </c>
      <c r="C67" s="119"/>
      <c r="D67" s="120"/>
      <c r="E67" s="120"/>
      <c r="F67" s="12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</row>
    <row r="68" spans="1:17" ht="20.25" customHeight="1" x14ac:dyDescent="0.2">
      <c r="A68" s="119"/>
      <c r="B68" s="116" t="s">
        <v>27</v>
      </c>
      <c r="C68" s="119"/>
      <c r="D68" s="120"/>
      <c r="E68" s="120"/>
      <c r="F68" s="12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</row>
    <row r="69" spans="1:17" ht="20.25" customHeight="1" x14ac:dyDescent="0.2">
      <c r="A69" s="119">
        <v>24</v>
      </c>
      <c r="B69" s="116" t="s">
        <v>15</v>
      </c>
      <c r="C69" s="119" t="s">
        <v>18</v>
      </c>
      <c r="D69" s="120" t="s">
        <v>18</v>
      </c>
      <c r="E69" s="120">
        <v>5</v>
      </c>
      <c r="F69" s="120">
        <v>7</v>
      </c>
      <c r="G69" s="140">
        <v>2</v>
      </c>
      <c r="H69" s="140">
        <v>4</v>
      </c>
      <c r="I69" s="140"/>
      <c r="J69" s="140"/>
      <c r="K69" s="140">
        <f>E69-G69</f>
        <v>3</v>
      </c>
      <c r="L69" s="140">
        <f>F69-H69</f>
        <v>3</v>
      </c>
      <c r="M69" s="140">
        <v>2</v>
      </c>
      <c r="N69" s="140"/>
      <c r="O69" s="140"/>
      <c r="P69" s="140"/>
      <c r="Q69" s="140">
        <v>3</v>
      </c>
    </row>
    <row r="70" spans="1:17" ht="20.25" customHeight="1" x14ac:dyDescent="0.2">
      <c r="A70" s="119"/>
      <c r="B70" s="116" t="s">
        <v>18</v>
      </c>
      <c r="C70" s="119"/>
      <c r="D70" s="120"/>
      <c r="E70" s="120"/>
      <c r="F70" s="12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</row>
    <row r="71" spans="1:17" ht="20.25" customHeight="1" x14ac:dyDescent="0.2">
      <c r="A71" s="119"/>
      <c r="B71" s="116" t="s">
        <v>19</v>
      </c>
      <c r="C71" s="119"/>
      <c r="D71" s="120"/>
      <c r="E71" s="120"/>
      <c r="F71" s="12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</row>
    <row r="72" spans="1:17" ht="20.25" customHeight="1" x14ac:dyDescent="0.2">
      <c r="A72" s="119">
        <v>25</v>
      </c>
      <c r="B72" s="116" t="s">
        <v>20</v>
      </c>
      <c r="C72" s="119" t="s">
        <v>20</v>
      </c>
      <c r="D72" s="120" t="s">
        <v>14</v>
      </c>
      <c r="E72" s="120">
        <v>4</v>
      </c>
      <c r="F72" s="120">
        <v>4</v>
      </c>
      <c r="G72" s="140">
        <v>1</v>
      </c>
      <c r="H72" s="140">
        <v>1</v>
      </c>
      <c r="I72" s="140"/>
      <c r="J72" s="140"/>
      <c r="K72" s="140">
        <f>E72-G72</f>
        <v>3</v>
      </c>
      <c r="L72" s="140">
        <f>F72-H72</f>
        <v>3</v>
      </c>
      <c r="M72" s="140">
        <v>1</v>
      </c>
      <c r="N72" s="140"/>
      <c r="O72" s="140"/>
      <c r="P72" s="140"/>
      <c r="Q72" s="140">
        <v>3</v>
      </c>
    </row>
    <row r="73" spans="1:17" ht="20.25" customHeight="1" x14ac:dyDescent="0.2">
      <c r="A73" s="119"/>
      <c r="B73" s="116" t="s">
        <v>14</v>
      </c>
      <c r="C73" s="119"/>
      <c r="D73" s="120"/>
      <c r="E73" s="120"/>
      <c r="F73" s="12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</row>
    <row r="74" spans="1:17" ht="20.25" customHeight="1" x14ac:dyDescent="0.2">
      <c r="A74" s="119"/>
      <c r="B74" s="116" t="s">
        <v>17</v>
      </c>
      <c r="C74" s="119"/>
      <c r="D74" s="120"/>
      <c r="E74" s="120"/>
      <c r="F74" s="12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</row>
    <row r="75" spans="1:17" ht="20.25" customHeight="1" x14ac:dyDescent="0.2">
      <c r="A75" s="119">
        <v>26</v>
      </c>
      <c r="B75" s="116" t="s">
        <v>25</v>
      </c>
      <c r="C75" s="119" t="s">
        <v>28</v>
      </c>
      <c r="D75" s="120" t="s">
        <v>24</v>
      </c>
      <c r="E75" s="120">
        <v>6</v>
      </c>
      <c r="F75" s="120">
        <v>9</v>
      </c>
      <c r="G75" s="140">
        <v>1</v>
      </c>
      <c r="H75" s="140">
        <v>3</v>
      </c>
      <c r="I75" s="140"/>
      <c r="J75" s="140"/>
      <c r="K75" s="140">
        <f>E75-G75</f>
        <v>5</v>
      </c>
      <c r="L75" s="140">
        <f>F75-H75</f>
        <v>6</v>
      </c>
      <c r="M75" s="140">
        <v>1</v>
      </c>
      <c r="N75" s="140"/>
      <c r="O75" s="140"/>
      <c r="P75" s="140"/>
      <c r="Q75" s="140">
        <v>5</v>
      </c>
    </row>
    <row r="76" spans="1:17" ht="20.25" customHeight="1" x14ac:dyDescent="0.2">
      <c r="A76" s="119"/>
      <c r="B76" s="116" t="s">
        <v>22</v>
      </c>
      <c r="C76" s="119"/>
      <c r="D76" s="120"/>
      <c r="E76" s="120"/>
      <c r="F76" s="12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</row>
    <row r="77" spans="1:17" ht="20.25" customHeight="1" x14ac:dyDescent="0.2">
      <c r="A77" s="119"/>
      <c r="B77" s="116" t="s">
        <v>24</v>
      </c>
      <c r="C77" s="119"/>
      <c r="D77" s="120"/>
      <c r="E77" s="120"/>
      <c r="F77" s="12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</row>
    <row r="78" spans="1:17" ht="20.25" customHeight="1" x14ac:dyDescent="0.2">
      <c r="A78" s="119"/>
      <c r="B78" s="116" t="s">
        <v>28</v>
      </c>
      <c r="C78" s="119"/>
      <c r="D78" s="120"/>
      <c r="E78" s="120"/>
      <c r="F78" s="12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</row>
    <row r="79" spans="1:17" ht="20.25" customHeight="1" x14ac:dyDescent="0.2">
      <c r="A79" s="119">
        <v>27</v>
      </c>
      <c r="B79" s="116" t="s">
        <v>0</v>
      </c>
      <c r="C79" s="120" t="s">
        <v>200</v>
      </c>
      <c r="D79" s="120" t="s">
        <v>334</v>
      </c>
      <c r="E79" s="120">
        <v>18</v>
      </c>
      <c r="F79" s="120">
        <v>28</v>
      </c>
      <c r="G79" s="140">
        <v>4</v>
      </c>
      <c r="H79" s="140">
        <v>13</v>
      </c>
      <c r="I79" s="140">
        <v>1</v>
      </c>
      <c r="J79" s="140">
        <v>3</v>
      </c>
      <c r="K79" s="140">
        <f>E79-G79-I79</f>
        <v>13</v>
      </c>
      <c r="L79" s="140">
        <f>F79-H79-J79</f>
        <v>12</v>
      </c>
      <c r="M79" s="140">
        <v>5</v>
      </c>
      <c r="N79" s="140">
        <v>3</v>
      </c>
      <c r="O79" s="140">
        <v>3</v>
      </c>
      <c r="P79" s="140">
        <v>3</v>
      </c>
      <c r="Q79" s="140">
        <v>4</v>
      </c>
    </row>
    <row r="80" spans="1:17" ht="20.25" customHeight="1" x14ac:dyDescent="0.2">
      <c r="A80" s="119"/>
      <c r="B80" s="116" t="s">
        <v>335</v>
      </c>
      <c r="C80" s="120"/>
      <c r="D80" s="120"/>
      <c r="E80" s="120"/>
      <c r="F80" s="12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</row>
    <row r="81" spans="1:17" ht="20.25" customHeight="1" x14ac:dyDescent="0.2">
      <c r="A81" s="119"/>
      <c r="B81" s="116" t="s">
        <v>4</v>
      </c>
      <c r="C81" s="120"/>
      <c r="D81" s="120"/>
      <c r="E81" s="120"/>
      <c r="F81" s="12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</row>
    <row r="82" spans="1:17" ht="20.25" customHeight="1" x14ac:dyDescent="0.2">
      <c r="A82" s="119">
        <v>28</v>
      </c>
      <c r="B82" s="116" t="s">
        <v>2</v>
      </c>
      <c r="C82" s="120" t="s">
        <v>74</v>
      </c>
      <c r="D82" s="120" t="s">
        <v>74</v>
      </c>
      <c r="E82" s="120">
        <v>4</v>
      </c>
      <c r="F82" s="120">
        <v>9</v>
      </c>
      <c r="G82" s="140">
        <v>1</v>
      </c>
      <c r="H82" s="140">
        <v>4</v>
      </c>
      <c r="I82" s="140"/>
      <c r="J82" s="140"/>
      <c r="K82" s="140">
        <f>E82-G82</f>
        <v>3</v>
      </c>
      <c r="L82" s="140">
        <f>F82-H82</f>
        <v>5</v>
      </c>
      <c r="M82" s="140">
        <v>1</v>
      </c>
      <c r="N82" s="140"/>
      <c r="O82" s="140"/>
      <c r="P82" s="140"/>
      <c r="Q82" s="140">
        <v>3</v>
      </c>
    </row>
    <row r="83" spans="1:17" ht="20.25" customHeight="1" x14ac:dyDescent="0.2">
      <c r="A83" s="119"/>
      <c r="B83" s="116" t="s">
        <v>3</v>
      </c>
      <c r="C83" s="120"/>
      <c r="D83" s="120"/>
      <c r="E83" s="120"/>
      <c r="F83" s="12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</row>
    <row r="84" spans="1:17" ht="20.25" customHeight="1" x14ac:dyDescent="0.2">
      <c r="A84" s="119"/>
      <c r="B84" s="116" t="s">
        <v>74</v>
      </c>
      <c r="C84" s="120"/>
      <c r="D84" s="120"/>
      <c r="E84" s="120"/>
      <c r="F84" s="12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</row>
    <row r="85" spans="1:17" ht="20.25" customHeight="1" x14ac:dyDescent="0.2">
      <c r="A85" s="119">
        <v>29</v>
      </c>
      <c r="B85" s="116" t="s">
        <v>29</v>
      </c>
      <c r="C85" s="119" t="s">
        <v>9</v>
      </c>
      <c r="D85" s="120" t="s">
        <v>9</v>
      </c>
      <c r="E85" s="120">
        <v>8</v>
      </c>
      <c r="F85" s="120">
        <v>7</v>
      </c>
      <c r="G85" s="140">
        <v>3</v>
      </c>
      <c r="H85" s="140">
        <v>2</v>
      </c>
      <c r="I85" s="140"/>
      <c r="J85" s="140"/>
      <c r="K85" s="140">
        <f>E85-G85</f>
        <v>5</v>
      </c>
      <c r="L85" s="140">
        <f>F85-H85</f>
        <v>5</v>
      </c>
      <c r="M85" s="140">
        <v>3</v>
      </c>
      <c r="N85" s="140"/>
      <c r="O85" s="140"/>
      <c r="P85" s="140"/>
      <c r="Q85" s="140">
        <v>5</v>
      </c>
    </row>
    <row r="86" spans="1:17" ht="20.25" customHeight="1" x14ac:dyDescent="0.2">
      <c r="A86" s="119"/>
      <c r="B86" s="116" t="s">
        <v>9</v>
      </c>
      <c r="C86" s="119"/>
      <c r="D86" s="120"/>
      <c r="E86" s="120"/>
      <c r="F86" s="12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</row>
    <row r="87" spans="1:17" ht="20.25" customHeight="1" x14ac:dyDescent="0.2">
      <c r="A87" s="119"/>
      <c r="B87" s="116" t="s">
        <v>5</v>
      </c>
      <c r="C87" s="119"/>
      <c r="D87" s="120"/>
      <c r="E87" s="120"/>
      <c r="F87" s="12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</row>
    <row r="88" spans="1:17" ht="20.25" customHeight="1" x14ac:dyDescent="0.2">
      <c r="A88" s="119">
        <v>30</v>
      </c>
      <c r="B88" s="116" t="s">
        <v>8</v>
      </c>
      <c r="C88" s="119" t="s">
        <v>7</v>
      </c>
      <c r="D88" s="120" t="s">
        <v>7</v>
      </c>
      <c r="E88" s="120">
        <v>6</v>
      </c>
      <c r="F88" s="120">
        <v>6</v>
      </c>
      <c r="G88" s="140">
        <v>2</v>
      </c>
      <c r="H88" s="140">
        <v>2</v>
      </c>
      <c r="I88" s="140"/>
      <c r="J88" s="140"/>
      <c r="K88" s="140">
        <f>E88-G88</f>
        <v>4</v>
      </c>
      <c r="L88" s="140">
        <f>F88-H88</f>
        <v>4</v>
      </c>
      <c r="M88" s="140">
        <v>2</v>
      </c>
      <c r="N88" s="140"/>
      <c r="O88" s="140"/>
      <c r="P88" s="140"/>
      <c r="Q88" s="140">
        <v>4</v>
      </c>
    </row>
    <row r="89" spans="1:17" ht="20.25" customHeight="1" x14ac:dyDescent="0.2">
      <c r="A89" s="119"/>
      <c r="B89" s="116" t="s">
        <v>7</v>
      </c>
      <c r="C89" s="119"/>
      <c r="D89" s="120"/>
      <c r="E89" s="120"/>
      <c r="F89" s="12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</row>
    <row r="90" spans="1:17" ht="20.25" customHeight="1" x14ac:dyDescent="0.2">
      <c r="A90" s="119"/>
      <c r="B90" s="116" t="s">
        <v>6</v>
      </c>
      <c r="C90" s="119"/>
      <c r="D90" s="120"/>
      <c r="E90" s="120"/>
      <c r="F90" s="12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</row>
    <row r="91" spans="1:17" ht="20.25" customHeight="1" x14ac:dyDescent="0.2">
      <c r="A91" s="119">
        <v>31</v>
      </c>
      <c r="B91" s="116" t="s">
        <v>84</v>
      </c>
      <c r="C91" s="119" t="s">
        <v>87</v>
      </c>
      <c r="D91" s="119" t="s">
        <v>87</v>
      </c>
      <c r="E91" s="119">
        <v>5</v>
      </c>
      <c r="F91" s="119">
        <v>14</v>
      </c>
      <c r="G91" s="117">
        <v>2</v>
      </c>
      <c r="H91" s="117">
        <v>2</v>
      </c>
      <c r="I91" s="117">
        <v>1</v>
      </c>
      <c r="J91" s="117">
        <v>6</v>
      </c>
      <c r="K91" s="117">
        <f>E91-G91-I91</f>
        <v>2</v>
      </c>
      <c r="L91" s="117">
        <f>F91-H91-J91</f>
        <v>6</v>
      </c>
      <c r="M91" s="117">
        <v>3</v>
      </c>
      <c r="N91" s="117"/>
      <c r="O91" s="117"/>
      <c r="P91" s="117"/>
      <c r="Q91" s="117">
        <v>2</v>
      </c>
    </row>
    <row r="92" spans="1:17" ht="20.25" customHeight="1" x14ac:dyDescent="0.2">
      <c r="A92" s="119"/>
      <c r="B92" s="116" t="s">
        <v>87</v>
      </c>
      <c r="C92" s="119"/>
      <c r="D92" s="119"/>
      <c r="E92" s="119"/>
      <c r="F92" s="119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</row>
    <row r="93" spans="1:17" ht="20.25" customHeight="1" x14ac:dyDescent="0.2">
      <c r="A93" s="119"/>
      <c r="B93" s="116" t="s">
        <v>82</v>
      </c>
      <c r="C93" s="119"/>
      <c r="D93" s="119"/>
      <c r="E93" s="119"/>
      <c r="F93" s="119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</row>
    <row r="94" spans="1:17" ht="20.25" customHeight="1" x14ac:dyDescent="0.2">
      <c r="A94" s="119">
        <v>32</v>
      </c>
      <c r="B94" s="116" t="s">
        <v>68</v>
      </c>
      <c r="C94" s="120" t="s">
        <v>171</v>
      </c>
      <c r="D94" s="120" t="s">
        <v>336</v>
      </c>
      <c r="E94" s="120">
        <v>13</v>
      </c>
      <c r="F94" s="120">
        <v>25</v>
      </c>
      <c r="G94" s="140">
        <v>3</v>
      </c>
      <c r="H94" s="140">
        <v>8</v>
      </c>
      <c r="I94" s="140"/>
      <c r="J94" s="140"/>
      <c r="K94" s="140">
        <f>E94-G94</f>
        <v>10</v>
      </c>
      <c r="L94" s="140">
        <f>F94-H94</f>
        <v>17</v>
      </c>
      <c r="M94" s="140">
        <v>3</v>
      </c>
      <c r="N94" s="140">
        <v>2</v>
      </c>
      <c r="O94" s="140">
        <v>2</v>
      </c>
      <c r="P94" s="140">
        <v>2</v>
      </c>
      <c r="Q94" s="140">
        <v>4</v>
      </c>
    </row>
    <row r="95" spans="1:17" ht="20.25" customHeight="1" x14ac:dyDescent="0.2">
      <c r="A95" s="119"/>
      <c r="B95" s="116" t="s">
        <v>97</v>
      </c>
      <c r="C95" s="120"/>
      <c r="D95" s="120"/>
      <c r="E95" s="120"/>
      <c r="F95" s="12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</row>
    <row r="96" spans="1:17" ht="20.25" customHeight="1" x14ac:dyDescent="0.2">
      <c r="A96" s="119"/>
      <c r="B96" s="116" t="s">
        <v>99</v>
      </c>
      <c r="C96" s="120"/>
      <c r="D96" s="120"/>
      <c r="E96" s="120"/>
      <c r="F96" s="12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</row>
    <row r="97" spans="1:17" ht="20.25" customHeight="1" x14ac:dyDescent="0.2">
      <c r="A97" s="119"/>
      <c r="B97" s="116" t="s">
        <v>100</v>
      </c>
      <c r="C97" s="120"/>
      <c r="D97" s="120"/>
      <c r="E97" s="120"/>
      <c r="F97" s="12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</row>
    <row r="98" spans="1:17" ht="20.25" customHeight="1" x14ac:dyDescent="0.2">
      <c r="A98" s="119"/>
      <c r="B98" s="116" t="s">
        <v>101</v>
      </c>
      <c r="C98" s="120"/>
      <c r="D98" s="120"/>
      <c r="E98" s="120"/>
      <c r="F98" s="12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</row>
    <row r="99" spans="1:17" ht="20.25" customHeight="1" x14ac:dyDescent="0.2">
      <c r="A99" s="119"/>
      <c r="B99" s="116" t="s">
        <v>102</v>
      </c>
      <c r="C99" s="120"/>
      <c r="D99" s="120"/>
      <c r="E99" s="120"/>
      <c r="F99" s="12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</row>
    <row r="100" spans="1:17" ht="20.25" customHeight="1" x14ac:dyDescent="0.2">
      <c r="A100" s="119">
        <v>33</v>
      </c>
      <c r="B100" s="116" t="s">
        <v>98</v>
      </c>
      <c r="C100" s="120" t="s">
        <v>100</v>
      </c>
      <c r="D100" s="120" t="s">
        <v>337</v>
      </c>
      <c r="E100" s="120">
        <v>14</v>
      </c>
      <c r="F100" s="119">
        <v>40</v>
      </c>
      <c r="G100" s="117">
        <v>4</v>
      </c>
      <c r="H100" s="117">
        <v>14</v>
      </c>
      <c r="I100" s="117"/>
      <c r="J100" s="117"/>
      <c r="K100" s="117">
        <f>E100-G100</f>
        <v>10</v>
      </c>
      <c r="L100" s="117">
        <f>F100-H100</f>
        <v>26</v>
      </c>
      <c r="M100" s="117">
        <v>4</v>
      </c>
      <c r="N100" s="117">
        <v>2</v>
      </c>
      <c r="O100" s="117">
        <v>2</v>
      </c>
      <c r="P100" s="117">
        <v>2</v>
      </c>
      <c r="Q100" s="117">
        <v>4</v>
      </c>
    </row>
    <row r="101" spans="1:17" ht="20.25" customHeight="1" x14ac:dyDescent="0.2">
      <c r="A101" s="119"/>
      <c r="B101" s="116" t="s">
        <v>103</v>
      </c>
      <c r="C101" s="120"/>
      <c r="D101" s="120"/>
      <c r="E101" s="120"/>
      <c r="F101" s="119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</row>
    <row r="102" spans="1:17" ht="20.25" customHeight="1" x14ac:dyDescent="0.2">
      <c r="A102" s="119"/>
      <c r="B102" s="116" t="s">
        <v>92</v>
      </c>
      <c r="C102" s="120"/>
      <c r="D102" s="120"/>
      <c r="E102" s="120"/>
      <c r="F102" s="119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</row>
    <row r="103" spans="1:17" ht="20.25" customHeight="1" x14ac:dyDescent="0.2">
      <c r="A103" s="119">
        <v>34</v>
      </c>
      <c r="B103" s="116" t="s">
        <v>75</v>
      </c>
      <c r="C103" s="119" t="s">
        <v>71</v>
      </c>
      <c r="D103" s="120" t="s">
        <v>73</v>
      </c>
      <c r="E103" s="120">
        <v>5</v>
      </c>
      <c r="F103" s="120">
        <v>15</v>
      </c>
      <c r="G103" s="140">
        <v>1</v>
      </c>
      <c r="H103" s="140">
        <v>3</v>
      </c>
      <c r="I103" s="140"/>
      <c r="J103" s="140"/>
      <c r="K103" s="140">
        <f>E103-G103</f>
        <v>4</v>
      </c>
      <c r="L103" s="140">
        <f>F103-H103</f>
        <v>12</v>
      </c>
      <c r="M103" s="140">
        <v>1</v>
      </c>
      <c r="N103" s="140"/>
      <c r="O103" s="140"/>
      <c r="P103" s="140"/>
      <c r="Q103" s="140">
        <v>4</v>
      </c>
    </row>
    <row r="104" spans="1:17" ht="20.25" customHeight="1" x14ac:dyDescent="0.2">
      <c r="A104" s="119"/>
      <c r="B104" s="116" t="s">
        <v>71</v>
      </c>
      <c r="C104" s="119"/>
      <c r="D104" s="120"/>
      <c r="E104" s="120"/>
      <c r="F104" s="12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</row>
    <row r="105" spans="1:17" ht="20.25" customHeight="1" x14ac:dyDescent="0.2">
      <c r="A105" s="119"/>
      <c r="B105" s="116" t="s">
        <v>73</v>
      </c>
      <c r="C105" s="119"/>
      <c r="D105" s="120"/>
      <c r="E105" s="120"/>
      <c r="F105" s="12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</row>
    <row r="106" spans="1:17" ht="20.25" customHeight="1" x14ac:dyDescent="0.2">
      <c r="A106" s="119"/>
      <c r="B106" s="116" t="s">
        <v>69</v>
      </c>
      <c r="C106" s="119"/>
      <c r="D106" s="120"/>
      <c r="E106" s="120"/>
      <c r="F106" s="12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</row>
    <row r="107" spans="1:17" ht="20.25" customHeight="1" x14ac:dyDescent="0.2">
      <c r="A107" s="119"/>
      <c r="B107" s="116" t="s">
        <v>70</v>
      </c>
      <c r="C107" s="119"/>
      <c r="D107" s="120"/>
      <c r="E107" s="120"/>
      <c r="F107" s="12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</row>
    <row r="108" spans="1:17" ht="20.25" customHeight="1" x14ac:dyDescent="0.2">
      <c r="A108" s="119">
        <v>35</v>
      </c>
      <c r="B108" s="116" t="s">
        <v>338</v>
      </c>
      <c r="C108" s="119" t="s">
        <v>338</v>
      </c>
      <c r="D108" s="120" t="s">
        <v>93</v>
      </c>
      <c r="E108" s="120">
        <v>3</v>
      </c>
      <c r="F108" s="120">
        <v>14</v>
      </c>
      <c r="G108" s="140">
        <v>1</v>
      </c>
      <c r="H108" s="140">
        <v>5</v>
      </c>
      <c r="I108" s="140"/>
      <c r="J108" s="140"/>
      <c r="K108" s="140">
        <f>E108-G108</f>
        <v>2</v>
      </c>
      <c r="L108" s="140">
        <f>F108-H108</f>
        <v>9</v>
      </c>
      <c r="M108" s="140">
        <v>1</v>
      </c>
      <c r="N108" s="140"/>
      <c r="O108" s="140"/>
      <c r="P108" s="140"/>
      <c r="Q108" s="140">
        <v>2</v>
      </c>
    </row>
    <row r="109" spans="1:17" ht="20.25" customHeight="1" x14ac:dyDescent="0.2">
      <c r="A109" s="119"/>
      <c r="B109" s="116" t="s">
        <v>93</v>
      </c>
      <c r="C109" s="119"/>
      <c r="D109" s="120"/>
      <c r="E109" s="120"/>
      <c r="F109" s="12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</row>
    <row r="110" spans="1:17" ht="20.25" customHeight="1" x14ac:dyDescent="0.2">
      <c r="A110" s="119"/>
      <c r="B110" s="116" t="s">
        <v>91</v>
      </c>
      <c r="C110" s="119"/>
      <c r="D110" s="120"/>
      <c r="E110" s="120"/>
      <c r="F110" s="12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</row>
    <row r="111" spans="1:17" ht="20.25" customHeight="1" x14ac:dyDescent="0.2">
      <c r="A111" s="119">
        <v>36</v>
      </c>
      <c r="B111" s="116" t="s">
        <v>88</v>
      </c>
      <c r="C111" s="119" t="s">
        <v>88</v>
      </c>
      <c r="D111" s="119" t="s">
        <v>89</v>
      </c>
      <c r="E111" s="119">
        <v>4</v>
      </c>
      <c r="F111" s="119">
        <v>10</v>
      </c>
      <c r="G111" s="117">
        <v>1</v>
      </c>
      <c r="H111" s="117">
        <v>6</v>
      </c>
      <c r="I111" s="117"/>
      <c r="J111" s="117"/>
      <c r="K111" s="117">
        <f>E111-G111</f>
        <v>3</v>
      </c>
      <c r="L111" s="117">
        <f>F111-H111</f>
        <v>4</v>
      </c>
      <c r="M111" s="117">
        <v>1</v>
      </c>
      <c r="N111" s="117"/>
      <c r="O111" s="117"/>
      <c r="P111" s="117"/>
      <c r="Q111" s="117">
        <v>3</v>
      </c>
    </row>
    <row r="112" spans="1:17" ht="20.25" customHeight="1" x14ac:dyDescent="0.2">
      <c r="A112" s="119"/>
      <c r="B112" s="116" t="s">
        <v>89</v>
      </c>
      <c r="C112" s="119"/>
      <c r="D112" s="119"/>
      <c r="E112" s="119"/>
      <c r="F112" s="119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</row>
    <row r="113" spans="1:17" ht="20.25" customHeight="1" x14ac:dyDescent="0.2">
      <c r="A113" s="119"/>
      <c r="B113" s="116" t="s">
        <v>339</v>
      </c>
      <c r="C113" s="119"/>
      <c r="D113" s="119"/>
      <c r="E113" s="119"/>
      <c r="F113" s="119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</row>
    <row r="114" spans="1:17" ht="20.25" customHeight="1" x14ac:dyDescent="0.2">
      <c r="A114" s="119">
        <v>37</v>
      </c>
      <c r="B114" s="116" t="s">
        <v>85</v>
      </c>
      <c r="C114" s="119" t="s">
        <v>91</v>
      </c>
      <c r="D114" s="119" t="s">
        <v>85</v>
      </c>
      <c r="E114" s="119">
        <v>3</v>
      </c>
      <c r="F114" s="119">
        <v>8</v>
      </c>
      <c r="G114" s="117">
        <v>1</v>
      </c>
      <c r="H114" s="117">
        <v>5</v>
      </c>
      <c r="I114" s="117"/>
      <c r="J114" s="117"/>
      <c r="K114" s="117">
        <f>E114-G114</f>
        <v>2</v>
      </c>
      <c r="L114" s="117">
        <f>F114-H114</f>
        <v>3</v>
      </c>
      <c r="M114" s="117">
        <v>1</v>
      </c>
      <c r="N114" s="117"/>
      <c r="O114" s="117"/>
      <c r="P114" s="117"/>
      <c r="Q114" s="117">
        <v>2</v>
      </c>
    </row>
    <row r="115" spans="1:17" ht="20.25" customHeight="1" x14ac:dyDescent="0.2">
      <c r="A115" s="119"/>
      <c r="B115" s="116" t="s">
        <v>72</v>
      </c>
      <c r="C115" s="119"/>
      <c r="D115" s="119"/>
      <c r="E115" s="119"/>
      <c r="F115" s="119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</row>
    <row r="116" spans="1:17" ht="20.25" customHeight="1" x14ac:dyDescent="0.2">
      <c r="A116" s="119">
        <v>38</v>
      </c>
      <c r="B116" s="116" t="s">
        <v>83</v>
      </c>
      <c r="C116" s="119" t="s">
        <v>86</v>
      </c>
      <c r="D116" s="119" t="s">
        <v>86</v>
      </c>
      <c r="E116" s="119">
        <v>3</v>
      </c>
      <c r="F116" s="119">
        <v>9</v>
      </c>
      <c r="G116" s="117">
        <v>1</v>
      </c>
      <c r="H116" s="117">
        <v>3</v>
      </c>
      <c r="I116" s="117"/>
      <c r="J116" s="117"/>
      <c r="K116" s="117">
        <f>E116-G116</f>
        <v>2</v>
      </c>
      <c r="L116" s="117">
        <f>F116-H116</f>
        <v>6</v>
      </c>
      <c r="M116" s="117">
        <v>1</v>
      </c>
      <c r="N116" s="117"/>
      <c r="O116" s="117"/>
      <c r="P116" s="117"/>
      <c r="Q116" s="117">
        <v>2</v>
      </c>
    </row>
    <row r="117" spans="1:17" ht="20.25" customHeight="1" x14ac:dyDescent="0.2">
      <c r="A117" s="119"/>
      <c r="B117" s="116" t="s">
        <v>86</v>
      </c>
      <c r="C117" s="119"/>
      <c r="D117" s="119"/>
      <c r="E117" s="119"/>
      <c r="F117" s="119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</row>
    <row r="118" spans="1:17" ht="20.25" customHeight="1" x14ac:dyDescent="0.2">
      <c r="A118" s="119"/>
      <c r="B118" s="116" t="s">
        <v>78</v>
      </c>
      <c r="C118" s="119"/>
      <c r="D118" s="119"/>
      <c r="E118" s="119"/>
      <c r="F118" s="119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</row>
    <row r="119" spans="1:17" ht="20.25" customHeight="1" x14ac:dyDescent="0.2">
      <c r="A119" s="119">
        <v>39</v>
      </c>
      <c r="B119" s="116" t="s">
        <v>77</v>
      </c>
      <c r="C119" s="119" t="s">
        <v>77</v>
      </c>
      <c r="D119" s="120" t="s">
        <v>81</v>
      </c>
      <c r="E119" s="120">
        <v>3</v>
      </c>
      <c r="F119" s="120">
        <v>6</v>
      </c>
      <c r="G119" s="140">
        <v>1</v>
      </c>
      <c r="H119" s="140">
        <v>1</v>
      </c>
      <c r="I119" s="140"/>
      <c r="J119" s="140"/>
      <c r="K119" s="140">
        <f>E119-G119</f>
        <v>2</v>
      </c>
      <c r="L119" s="140">
        <f>F119-H119</f>
        <v>5</v>
      </c>
      <c r="M119" s="140">
        <v>1</v>
      </c>
      <c r="N119" s="140"/>
      <c r="O119" s="140"/>
      <c r="P119" s="140"/>
      <c r="Q119" s="140">
        <v>2</v>
      </c>
    </row>
    <row r="120" spans="1:17" ht="20.25" customHeight="1" x14ac:dyDescent="0.2">
      <c r="A120" s="119"/>
      <c r="B120" s="116" t="s">
        <v>81</v>
      </c>
      <c r="C120" s="119"/>
      <c r="D120" s="120"/>
      <c r="E120" s="120"/>
      <c r="F120" s="12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</row>
    <row r="121" spans="1:17" ht="20.25" customHeight="1" x14ac:dyDescent="0.2">
      <c r="A121" s="119"/>
      <c r="B121" s="116" t="s">
        <v>76</v>
      </c>
      <c r="C121" s="119"/>
      <c r="D121" s="120"/>
      <c r="E121" s="120"/>
      <c r="F121" s="12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</row>
    <row r="122" spans="1:17" ht="20.25" customHeight="1" x14ac:dyDescent="0.2">
      <c r="A122" s="119">
        <v>40</v>
      </c>
      <c r="B122" s="116" t="s">
        <v>340</v>
      </c>
      <c r="C122" s="119" t="s">
        <v>143</v>
      </c>
      <c r="D122" s="120" t="s">
        <v>341</v>
      </c>
      <c r="E122" s="120">
        <v>22</v>
      </c>
      <c r="F122" s="120">
        <v>39</v>
      </c>
      <c r="G122" s="140">
        <v>7</v>
      </c>
      <c r="H122" s="140">
        <v>14</v>
      </c>
      <c r="I122" s="140"/>
      <c r="J122" s="140"/>
      <c r="K122" s="140">
        <f>E122-G122</f>
        <v>15</v>
      </c>
      <c r="L122" s="140">
        <f>F122-H122</f>
        <v>25</v>
      </c>
      <c r="M122" s="140">
        <v>7</v>
      </c>
      <c r="N122" s="140">
        <v>3</v>
      </c>
      <c r="O122" s="140">
        <v>3</v>
      </c>
      <c r="P122" s="140">
        <v>3</v>
      </c>
      <c r="Q122" s="140">
        <v>6</v>
      </c>
    </row>
    <row r="123" spans="1:17" ht="20.25" customHeight="1" x14ac:dyDescent="0.2">
      <c r="A123" s="119"/>
      <c r="B123" s="116" t="s">
        <v>143</v>
      </c>
      <c r="C123" s="119"/>
      <c r="D123" s="120"/>
      <c r="E123" s="120"/>
      <c r="F123" s="12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</row>
    <row r="124" spans="1:17" ht="20.25" customHeight="1" x14ac:dyDescent="0.2">
      <c r="A124" s="119"/>
      <c r="B124" s="116" t="s">
        <v>146</v>
      </c>
      <c r="C124" s="119"/>
      <c r="D124" s="120"/>
      <c r="E124" s="120"/>
      <c r="F124" s="12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</row>
    <row r="125" spans="1:17" ht="20.25" customHeight="1" x14ac:dyDescent="0.2">
      <c r="A125" s="119">
        <v>41</v>
      </c>
      <c r="B125" s="116" t="s">
        <v>142</v>
      </c>
      <c r="C125" s="119" t="s">
        <v>142</v>
      </c>
      <c r="D125" s="119" t="s">
        <v>141</v>
      </c>
      <c r="E125" s="120">
        <v>4</v>
      </c>
      <c r="F125" s="119">
        <v>6</v>
      </c>
      <c r="G125" s="117">
        <v>2</v>
      </c>
      <c r="H125" s="117">
        <v>4</v>
      </c>
      <c r="I125" s="117"/>
      <c r="J125" s="117"/>
      <c r="K125" s="140">
        <f>E125-G125</f>
        <v>2</v>
      </c>
      <c r="L125" s="140">
        <f>F125-H125</f>
        <v>2</v>
      </c>
      <c r="M125" s="117">
        <v>2</v>
      </c>
      <c r="N125" s="140"/>
      <c r="O125" s="140"/>
      <c r="P125" s="140"/>
      <c r="Q125" s="140">
        <v>2</v>
      </c>
    </row>
    <row r="126" spans="1:17" ht="20.25" customHeight="1" x14ac:dyDescent="0.2">
      <c r="A126" s="119"/>
      <c r="B126" s="116" t="s">
        <v>141</v>
      </c>
      <c r="C126" s="119"/>
      <c r="D126" s="119"/>
      <c r="E126" s="120"/>
      <c r="F126" s="119"/>
      <c r="G126" s="117"/>
      <c r="H126" s="117"/>
      <c r="I126" s="117"/>
      <c r="J126" s="117"/>
      <c r="K126" s="140"/>
      <c r="L126" s="140"/>
      <c r="M126" s="117"/>
      <c r="N126" s="140"/>
      <c r="O126" s="140"/>
      <c r="P126" s="140"/>
      <c r="Q126" s="140"/>
    </row>
    <row r="127" spans="1:17" ht="20.25" customHeight="1" x14ac:dyDescent="0.2">
      <c r="A127" s="119">
        <v>42</v>
      </c>
      <c r="B127" s="116" t="s">
        <v>293</v>
      </c>
      <c r="C127" s="119" t="s">
        <v>293</v>
      </c>
      <c r="D127" s="119" t="s">
        <v>293</v>
      </c>
      <c r="E127" s="119">
        <v>4</v>
      </c>
      <c r="F127" s="119">
        <v>10</v>
      </c>
      <c r="G127" s="117">
        <v>3</v>
      </c>
      <c r="H127" s="117">
        <v>4</v>
      </c>
      <c r="I127" s="117"/>
      <c r="J127" s="117"/>
      <c r="K127" s="117">
        <f>E127-G127</f>
        <v>1</v>
      </c>
      <c r="L127" s="117">
        <f>F127-H127</f>
        <v>6</v>
      </c>
      <c r="M127" s="117">
        <v>3</v>
      </c>
      <c r="N127" s="117"/>
      <c r="O127" s="117"/>
      <c r="P127" s="117"/>
      <c r="Q127" s="117">
        <v>1</v>
      </c>
    </row>
    <row r="128" spans="1:17" ht="20.25" customHeight="1" x14ac:dyDescent="0.2">
      <c r="A128" s="119"/>
      <c r="B128" s="116" t="s">
        <v>342</v>
      </c>
      <c r="C128" s="119"/>
      <c r="D128" s="119"/>
      <c r="E128" s="119"/>
      <c r="F128" s="119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</row>
    <row r="129" spans="1:17" ht="20.25" customHeight="1" x14ac:dyDescent="0.2">
      <c r="A129" s="119">
        <v>43</v>
      </c>
      <c r="B129" s="116" t="s">
        <v>136</v>
      </c>
      <c r="C129" s="119" t="s">
        <v>137</v>
      </c>
      <c r="D129" s="119" t="s">
        <v>137</v>
      </c>
      <c r="E129" s="119">
        <v>6</v>
      </c>
      <c r="F129" s="119">
        <v>7</v>
      </c>
      <c r="G129" s="117">
        <v>2</v>
      </c>
      <c r="H129" s="117">
        <v>2</v>
      </c>
      <c r="I129" s="117"/>
      <c r="J129" s="117"/>
      <c r="K129" s="117">
        <f>E129-G129</f>
        <v>4</v>
      </c>
      <c r="L129" s="117">
        <f>F129-H129</f>
        <v>5</v>
      </c>
      <c r="M129" s="117">
        <v>2</v>
      </c>
      <c r="N129" s="117"/>
      <c r="O129" s="117"/>
      <c r="P129" s="117"/>
      <c r="Q129" s="117">
        <v>4</v>
      </c>
    </row>
    <row r="130" spans="1:17" ht="20.25" customHeight="1" x14ac:dyDescent="0.2">
      <c r="A130" s="119"/>
      <c r="B130" s="116" t="s">
        <v>138</v>
      </c>
      <c r="C130" s="119"/>
      <c r="D130" s="119"/>
      <c r="E130" s="119"/>
      <c r="F130" s="119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</row>
    <row r="131" spans="1:17" ht="20.25" customHeight="1" x14ac:dyDescent="0.2">
      <c r="A131" s="119"/>
      <c r="B131" s="116" t="s">
        <v>137</v>
      </c>
      <c r="C131" s="119"/>
      <c r="D131" s="119"/>
      <c r="E131" s="119"/>
      <c r="F131" s="119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</row>
    <row r="132" spans="1:17" ht="20.25" customHeight="1" x14ac:dyDescent="0.2">
      <c r="A132" s="119">
        <v>44</v>
      </c>
      <c r="B132" s="116" t="s">
        <v>139</v>
      </c>
      <c r="C132" s="141" t="s">
        <v>140</v>
      </c>
      <c r="D132" s="119" t="s">
        <v>139</v>
      </c>
      <c r="E132" s="119">
        <v>4</v>
      </c>
      <c r="F132" s="119">
        <v>4</v>
      </c>
      <c r="G132" s="117">
        <v>1</v>
      </c>
      <c r="H132" s="117">
        <v>1</v>
      </c>
      <c r="I132" s="117">
        <v>1</v>
      </c>
      <c r="J132" s="117">
        <v>1</v>
      </c>
      <c r="K132" s="117">
        <f>E132-G132-I132</f>
        <v>2</v>
      </c>
      <c r="L132" s="117">
        <f>F132-H132-J132</f>
        <v>2</v>
      </c>
      <c r="M132" s="117">
        <v>2</v>
      </c>
      <c r="N132" s="117"/>
      <c r="O132" s="117"/>
      <c r="P132" s="117"/>
      <c r="Q132" s="117">
        <v>2</v>
      </c>
    </row>
    <row r="133" spans="1:17" ht="20.25" customHeight="1" x14ac:dyDescent="0.2">
      <c r="A133" s="119"/>
      <c r="B133" s="116" t="s">
        <v>140</v>
      </c>
      <c r="C133" s="141"/>
      <c r="D133" s="119"/>
      <c r="E133" s="119"/>
      <c r="F133" s="119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17"/>
    </row>
    <row r="134" spans="1:17" ht="20.25" customHeight="1" x14ac:dyDescent="0.2">
      <c r="A134" s="119">
        <v>45</v>
      </c>
      <c r="B134" s="116" t="s">
        <v>145</v>
      </c>
      <c r="C134" s="119" t="s">
        <v>144</v>
      </c>
      <c r="D134" s="119" t="s">
        <v>144</v>
      </c>
      <c r="E134" s="120">
        <v>4</v>
      </c>
      <c r="F134" s="120">
        <v>4</v>
      </c>
      <c r="G134" s="140">
        <v>2</v>
      </c>
      <c r="H134" s="140">
        <v>2</v>
      </c>
      <c r="I134" s="140"/>
      <c r="J134" s="140"/>
      <c r="K134" s="140">
        <f>E134-G134</f>
        <v>2</v>
      </c>
      <c r="L134" s="140">
        <f>F134-H134</f>
        <v>2</v>
      </c>
      <c r="M134" s="140">
        <v>2</v>
      </c>
      <c r="N134" s="140"/>
      <c r="O134" s="140"/>
      <c r="P134" s="140"/>
      <c r="Q134" s="140">
        <v>2</v>
      </c>
    </row>
    <row r="135" spans="1:17" ht="20.25" customHeight="1" x14ac:dyDescent="0.2">
      <c r="A135" s="119"/>
      <c r="B135" s="116" t="s">
        <v>144</v>
      </c>
      <c r="C135" s="119"/>
      <c r="D135" s="119"/>
      <c r="E135" s="120"/>
      <c r="F135" s="12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</row>
    <row r="136" spans="1:17" s="112" customFormat="1" ht="20.25" customHeight="1" x14ac:dyDescent="0.2">
      <c r="A136" s="121"/>
      <c r="B136" s="122" t="s">
        <v>343</v>
      </c>
      <c r="C136" s="122"/>
      <c r="D136" s="122"/>
      <c r="E136" s="121">
        <f>SUM(E7:E135)</f>
        <v>357</v>
      </c>
      <c r="F136" s="121">
        <f t="shared" ref="F136:Q136" si="0">SUM(F7:F135)</f>
        <v>669</v>
      </c>
      <c r="G136" s="121">
        <f t="shared" si="0"/>
        <v>113</v>
      </c>
      <c r="H136" s="121">
        <f>SUM(H7:H135)</f>
        <v>249</v>
      </c>
      <c r="I136" s="121">
        <f t="shared" si="0"/>
        <v>7</v>
      </c>
      <c r="J136" s="121">
        <f t="shared" si="0"/>
        <v>14</v>
      </c>
      <c r="K136" s="121">
        <f t="shared" si="0"/>
        <v>237</v>
      </c>
      <c r="L136" s="121">
        <f t="shared" si="0"/>
        <v>406</v>
      </c>
      <c r="M136" s="121">
        <f t="shared" si="0"/>
        <v>120</v>
      </c>
      <c r="N136" s="121">
        <f t="shared" si="0"/>
        <v>33</v>
      </c>
      <c r="O136" s="121">
        <f t="shared" si="0"/>
        <v>33</v>
      </c>
      <c r="P136" s="121">
        <f t="shared" si="0"/>
        <v>33</v>
      </c>
      <c r="Q136" s="121">
        <f t="shared" si="0"/>
        <v>138</v>
      </c>
    </row>
  </sheetData>
  <autoFilter ref="A6:R136" xr:uid="{00000000-0009-0000-0000-000000000000}"/>
  <mergeCells count="736">
    <mergeCell ref="N134:N135"/>
    <mergeCell ref="O134:O135"/>
    <mergeCell ref="P134:P135"/>
    <mergeCell ref="Q134:Q135"/>
    <mergeCell ref="B136:D136"/>
    <mergeCell ref="O1:Q1"/>
    <mergeCell ref="A1:B1"/>
    <mergeCell ref="H134:H135"/>
    <mergeCell ref="I134:I135"/>
    <mergeCell ref="J134:J135"/>
    <mergeCell ref="K134:K135"/>
    <mergeCell ref="L134:L135"/>
    <mergeCell ref="M134:M135"/>
    <mergeCell ref="N132:N133"/>
    <mergeCell ref="O132:O133"/>
    <mergeCell ref="P132:P133"/>
    <mergeCell ref="Q132:Q133"/>
    <mergeCell ref="A134:A135"/>
    <mergeCell ref="C134:C135"/>
    <mergeCell ref="D134:D135"/>
    <mergeCell ref="E134:E135"/>
    <mergeCell ref="F134:F135"/>
    <mergeCell ref="G134:G135"/>
    <mergeCell ref="H132:H133"/>
    <mergeCell ref="I132:I133"/>
    <mergeCell ref="J132:J133"/>
    <mergeCell ref="K132:K133"/>
    <mergeCell ref="L132:L133"/>
    <mergeCell ref="M132:M133"/>
    <mergeCell ref="N129:N131"/>
    <mergeCell ref="O129:O131"/>
    <mergeCell ref="P129:P131"/>
    <mergeCell ref="Q129:Q131"/>
    <mergeCell ref="A132:A133"/>
    <mergeCell ref="C132:C133"/>
    <mergeCell ref="D132:D133"/>
    <mergeCell ref="E132:E133"/>
    <mergeCell ref="F132:F133"/>
    <mergeCell ref="G132:G133"/>
    <mergeCell ref="H129:H131"/>
    <mergeCell ref="I129:I131"/>
    <mergeCell ref="J129:J131"/>
    <mergeCell ref="K129:K131"/>
    <mergeCell ref="L129:L131"/>
    <mergeCell ref="M129:M131"/>
    <mergeCell ref="N127:N128"/>
    <mergeCell ref="O127:O128"/>
    <mergeCell ref="P127:P128"/>
    <mergeCell ref="Q127:Q128"/>
    <mergeCell ref="A129:A131"/>
    <mergeCell ref="C129:C131"/>
    <mergeCell ref="D129:D131"/>
    <mergeCell ref="E129:E131"/>
    <mergeCell ref="F129:F131"/>
    <mergeCell ref="G129:G131"/>
    <mergeCell ref="H127:H128"/>
    <mergeCell ref="I127:I128"/>
    <mergeCell ref="J127:J128"/>
    <mergeCell ref="K127:K128"/>
    <mergeCell ref="L127:L128"/>
    <mergeCell ref="M127:M128"/>
    <mergeCell ref="N125:N126"/>
    <mergeCell ref="O125:O126"/>
    <mergeCell ref="P125:P126"/>
    <mergeCell ref="Q125:Q126"/>
    <mergeCell ref="A127:A128"/>
    <mergeCell ref="C127:C128"/>
    <mergeCell ref="D127:D128"/>
    <mergeCell ref="E127:E128"/>
    <mergeCell ref="F127:F128"/>
    <mergeCell ref="G127:G128"/>
    <mergeCell ref="H125:H126"/>
    <mergeCell ref="I125:I126"/>
    <mergeCell ref="J125:J126"/>
    <mergeCell ref="K125:K126"/>
    <mergeCell ref="L125:L126"/>
    <mergeCell ref="M125:M126"/>
    <mergeCell ref="N122:N124"/>
    <mergeCell ref="O122:O124"/>
    <mergeCell ref="P122:P124"/>
    <mergeCell ref="Q122:Q124"/>
    <mergeCell ref="A125:A126"/>
    <mergeCell ref="C125:C126"/>
    <mergeCell ref="D125:D126"/>
    <mergeCell ref="E125:E126"/>
    <mergeCell ref="F125:F126"/>
    <mergeCell ref="G125:G126"/>
    <mergeCell ref="H122:H124"/>
    <mergeCell ref="I122:I124"/>
    <mergeCell ref="J122:J124"/>
    <mergeCell ref="K122:K124"/>
    <mergeCell ref="L122:L124"/>
    <mergeCell ref="M122:M124"/>
    <mergeCell ref="N119:N121"/>
    <mergeCell ref="O119:O121"/>
    <mergeCell ref="P119:P121"/>
    <mergeCell ref="Q119:Q121"/>
    <mergeCell ref="A122:A124"/>
    <mergeCell ref="C122:C124"/>
    <mergeCell ref="D122:D124"/>
    <mergeCell ref="E122:E124"/>
    <mergeCell ref="F122:F124"/>
    <mergeCell ref="G122:G124"/>
    <mergeCell ref="H119:H121"/>
    <mergeCell ref="I119:I121"/>
    <mergeCell ref="J119:J121"/>
    <mergeCell ref="K119:K121"/>
    <mergeCell ref="L119:L121"/>
    <mergeCell ref="M119:M121"/>
    <mergeCell ref="N116:N118"/>
    <mergeCell ref="O116:O118"/>
    <mergeCell ref="P116:P118"/>
    <mergeCell ref="Q116:Q118"/>
    <mergeCell ref="A119:A121"/>
    <mergeCell ref="C119:C121"/>
    <mergeCell ref="D119:D121"/>
    <mergeCell ref="E119:E121"/>
    <mergeCell ref="F119:F121"/>
    <mergeCell ref="G119:G121"/>
    <mergeCell ref="H116:H118"/>
    <mergeCell ref="I116:I118"/>
    <mergeCell ref="J116:J118"/>
    <mergeCell ref="K116:K118"/>
    <mergeCell ref="L116:L118"/>
    <mergeCell ref="M116:M118"/>
    <mergeCell ref="N114:N115"/>
    <mergeCell ref="O114:O115"/>
    <mergeCell ref="P114:P115"/>
    <mergeCell ref="Q114:Q115"/>
    <mergeCell ref="A116:A118"/>
    <mergeCell ref="C116:C118"/>
    <mergeCell ref="D116:D118"/>
    <mergeCell ref="E116:E118"/>
    <mergeCell ref="F116:F118"/>
    <mergeCell ref="G116:G118"/>
    <mergeCell ref="H114:H115"/>
    <mergeCell ref="I114:I115"/>
    <mergeCell ref="J114:J115"/>
    <mergeCell ref="K114:K115"/>
    <mergeCell ref="L114:L115"/>
    <mergeCell ref="M114:M115"/>
    <mergeCell ref="N111:N113"/>
    <mergeCell ref="O111:O113"/>
    <mergeCell ref="P111:P113"/>
    <mergeCell ref="Q111:Q113"/>
    <mergeCell ref="A114:A115"/>
    <mergeCell ref="C114:C115"/>
    <mergeCell ref="D114:D115"/>
    <mergeCell ref="E114:E115"/>
    <mergeCell ref="F114:F115"/>
    <mergeCell ref="G114:G115"/>
    <mergeCell ref="H111:H113"/>
    <mergeCell ref="I111:I113"/>
    <mergeCell ref="J111:J113"/>
    <mergeCell ref="K111:K113"/>
    <mergeCell ref="L111:L113"/>
    <mergeCell ref="M111:M113"/>
    <mergeCell ref="N108:N110"/>
    <mergeCell ref="O108:O110"/>
    <mergeCell ref="P108:P110"/>
    <mergeCell ref="Q108:Q110"/>
    <mergeCell ref="A111:A113"/>
    <mergeCell ref="C111:C113"/>
    <mergeCell ref="D111:D113"/>
    <mergeCell ref="E111:E113"/>
    <mergeCell ref="F111:F113"/>
    <mergeCell ref="G111:G113"/>
    <mergeCell ref="H108:H110"/>
    <mergeCell ref="I108:I110"/>
    <mergeCell ref="J108:J110"/>
    <mergeCell ref="K108:K110"/>
    <mergeCell ref="L108:L110"/>
    <mergeCell ref="M108:M110"/>
    <mergeCell ref="N103:N107"/>
    <mergeCell ref="O103:O107"/>
    <mergeCell ref="P103:P107"/>
    <mergeCell ref="Q103:Q107"/>
    <mergeCell ref="A108:A110"/>
    <mergeCell ref="C108:C110"/>
    <mergeCell ref="D108:D110"/>
    <mergeCell ref="E108:E110"/>
    <mergeCell ref="F108:F110"/>
    <mergeCell ref="G108:G110"/>
    <mergeCell ref="H103:H107"/>
    <mergeCell ref="I103:I107"/>
    <mergeCell ref="J103:J107"/>
    <mergeCell ref="K103:K107"/>
    <mergeCell ref="L103:L107"/>
    <mergeCell ref="M103:M107"/>
    <mergeCell ref="N100:N102"/>
    <mergeCell ref="O100:O102"/>
    <mergeCell ref="P100:P102"/>
    <mergeCell ref="Q100:Q102"/>
    <mergeCell ref="A103:A107"/>
    <mergeCell ref="C103:C107"/>
    <mergeCell ref="D103:D107"/>
    <mergeCell ref="E103:E107"/>
    <mergeCell ref="F103:F107"/>
    <mergeCell ref="G103:G107"/>
    <mergeCell ref="H100:H102"/>
    <mergeCell ref="I100:I102"/>
    <mergeCell ref="J100:J102"/>
    <mergeCell ref="K100:K102"/>
    <mergeCell ref="L100:L102"/>
    <mergeCell ref="M100:M102"/>
    <mergeCell ref="N94:N99"/>
    <mergeCell ref="O94:O99"/>
    <mergeCell ref="P94:P99"/>
    <mergeCell ref="Q94:Q99"/>
    <mergeCell ref="A100:A102"/>
    <mergeCell ref="C100:C102"/>
    <mergeCell ref="D100:D102"/>
    <mergeCell ref="E100:E102"/>
    <mergeCell ref="F100:F102"/>
    <mergeCell ref="G100:G102"/>
    <mergeCell ref="H94:H99"/>
    <mergeCell ref="I94:I99"/>
    <mergeCell ref="J94:J99"/>
    <mergeCell ref="K94:K99"/>
    <mergeCell ref="L94:L99"/>
    <mergeCell ref="M94:M99"/>
    <mergeCell ref="N91:N93"/>
    <mergeCell ref="O91:O93"/>
    <mergeCell ref="P91:P93"/>
    <mergeCell ref="Q91:Q93"/>
    <mergeCell ref="A94:A99"/>
    <mergeCell ref="C94:C99"/>
    <mergeCell ref="D94:D99"/>
    <mergeCell ref="E94:E99"/>
    <mergeCell ref="F94:F99"/>
    <mergeCell ref="G94:G99"/>
    <mergeCell ref="H91:H93"/>
    <mergeCell ref="I91:I93"/>
    <mergeCell ref="J91:J93"/>
    <mergeCell ref="K91:K93"/>
    <mergeCell ref="L91:L93"/>
    <mergeCell ref="M91:M93"/>
    <mergeCell ref="N88:N90"/>
    <mergeCell ref="O88:O90"/>
    <mergeCell ref="P88:P90"/>
    <mergeCell ref="Q88:Q90"/>
    <mergeCell ref="A91:A93"/>
    <mergeCell ref="C91:C93"/>
    <mergeCell ref="D91:D93"/>
    <mergeCell ref="E91:E93"/>
    <mergeCell ref="F91:F93"/>
    <mergeCell ref="G91:G93"/>
    <mergeCell ref="H88:H90"/>
    <mergeCell ref="I88:I90"/>
    <mergeCell ref="J88:J90"/>
    <mergeCell ref="K88:K90"/>
    <mergeCell ref="L88:L90"/>
    <mergeCell ref="M88:M90"/>
    <mergeCell ref="N85:N87"/>
    <mergeCell ref="O85:O87"/>
    <mergeCell ref="P85:P87"/>
    <mergeCell ref="Q85:Q87"/>
    <mergeCell ref="A88:A90"/>
    <mergeCell ref="C88:C90"/>
    <mergeCell ref="D88:D90"/>
    <mergeCell ref="E88:E90"/>
    <mergeCell ref="F88:F90"/>
    <mergeCell ref="G88:G90"/>
    <mergeCell ref="H85:H87"/>
    <mergeCell ref="I85:I87"/>
    <mergeCell ref="J85:J87"/>
    <mergeCell ref="K85:K87"/>
    <mergeCell ref="L85:L87"/>
    <mergeCell ref="M85:M87"/>
    <mergeCell ref="N82:N84"/>
    <mergeCell ref="O82:O84"/>
    <mergeCell ref="P82:P84"/>
    <mergeCell ref="Q82:Q84"/>
    <mergeCell ref="A85:A87"/>
    <mergeCell ref="C85:C87"/>
    <mergeCell ref="D85:D87"/>
    <mergeCell ref="E85:E87"/>
    <mergeCell ref="F85:F87"/>
    <mergeCell ref="G85:G87"/>
    <mergeCell ref="H82:H84"/>
    <mergeCell ref="I82:I84"/>
    <mergeCell ref="J82:J84"/>
    <mergeCell ref="K82:K84"/>
    <mergeCell ref="L82:L84"/>
    <mergeCell ref="M82:M84"/>
    <mergeCell ref="N79:N81"/>
    <mergeCell ref="O79:O81"/>
    <mergeCell ref="P79:P81"/>
    <mergeCell ref="Q79:Q81"/>
    <mergeCell ref="A82:A84"/>
    <mergeCell ref="C82:C84"/>
    <mergeCell ref="D82:D84"/>
    <mergeCell ref="E82:E84"/>
    <mergeCell ref="F82:F84"/>
    <mergeCell ref="G82:G84"/>
    <mergeCell ref="H79:H81"/>
    <mergeCell ref="I79:I81"/>
    <mergeCell ref="J79:J81"/>
    <mergeCell ref="K79:K81"/>
    <mergeCell ref="L79:L81"/>
    <mergeCell ref="M79:M81"/>
    <mergeCell ref="N75:N78"/>
    <mergeCell ref="O75:O78"/>
    <mergeCell ref="P75:P78"/>
    <mergeCell ref="Q75:Q78"/>
    <mergeCell ref="A79:A81"/>
    <mergeCell ref="C79:C81"/>
    <mergeCell ref="D79:D81"/>
    <mergeCell ref="E79:E81"/>
    <mergeCell ref="F79:F81"/>
    <mergeCell ref="G79:G81"/>
    <mergeCell ref="H75:H78"/>
    <mergeCell ref="I75:I78"/>
    <mergeCell ref="J75:J78"/>
    <mergeCell ref="K75:K78"/>
    <mergeCell ref="L75:L78"/>
    <mergeCell ref="M75:M78"/>
    <mergeCell ref="N72:N74"/>
    <mergeCell ref="O72:O74"/>
    <mergeCell ref="P72:P74"/>
    <mergeCell ref="Q72:Q74"/>
    <mergeCell ref="A75:A78"/>
    <mergeCell ref="C75:C78"/>
    <mergeCell ref="D75:D78"/>
    <mergeCell ref="E75:E78"/>
    <mergeCell ref="F75:F78"/>
    <mergeCell ref="G75:G78"/>
    <mergeCell ref="H72:H74"/>
    <mergeCell ref="I72:I74"/>
    <mergeCell ref="J72:J74"/>
    <mergeCell ref="K72:K74"/>
    <mergeCell ref="L72:L74"/>
    <mergeCell ref="M72:M74"/>
    <mergeCell ref="N69:N71"/>
    <mergeCell ref="O69:O71"/>
    <mergeCell ref="P69:P71"/>
    <mergeCell ref="Q69:Q71"/>
    <mergeCell ref="A72:A74"/>
    <mergeCell ref="C72:C74"/>
    <mergeCell ref="D72:D74"/>
    <mergeCell ref="E72:E74"/>
    <mergeCell ref="F72:F74"/>
    <mergeCell ref="G72:G74"/>
    <mergeCell ref="H69:H71"/>
    <mergeCell ref="I69:I71"/>
    <mergeCell ref="J69:J71"/>
    <mergeCell ref="K69:K71"/>
    <mergeCell ref="L69:L71"/>
    <mergeCell ref="M69:M71"/>
    <mergeCell ref="N66:N68"/>
    <mergeCell ref="O66:O68"/>
    <mergeCell ref="P66:P68"/>
    <mergeCell ref="Q66:Q68"/>
    <mergeCell ref="A69:A71"/>
    <mergeCell ref="C69:C71"/>
    <mergeCell ref="D69:D71"/>
    <mergeCell ref="E69:E71"/>
    <mergeCell ref="F69:F71"/>
    <mergeCell ref="G69:G71"/>
    <mergeCell ref="H66:H68"/>
    <mergeCell ref="I66:I68"/>
    <mergeCell ref="J66:J68"/>
    <mergeCell ref="K66:K68"/>
    <mergeCell ref="L66:L68"/>
    <mergeCell ref="M66:M68"/>
    <mergeCell ref="N63:N65"/>
    <mergeCell ref="O63:O65"/>
    <mergeCell ref="P63:P65"/>
    <mergeCell ref="Q63:Q65"/>
    <mergeCell ref="A66:A68"/>
    <mergeCell ref="C66:C68"/>
    <mergeCell ref="D66:D68"/>
    <mergeCell ref="E66:E68"/>
    <mergeCell ref="F66:F68"/>
    <mergeCell ref="G66:G68"/>
    <mergeCell ref="H63:H65"/>
    <mergeCell ref="I63:I65"/>
    <mergeCell ref="J63:J65"/>
    <mergeCell ref="K63:K65"/>
    <mergeCell ref="L63:L65"/>
    <mergeCell ref="M63:M65"/>
    <mergeCell ref="N60:N62"/>
    <mergeCell ref="O60:O62"/>
    <mergeCell ref="P60:P62"/>
    <mergeCell ref="Q60:Q62"/>
    <mergeCell ref="A63:A65"/>
    <mergeCell ref="C63:C65"/>
    <mergeCell ref="D63:D65"/>
    <mergeCell ref="E63:E65"/>
    <mergeCell ref="F63:F65"/>
    <mergeCell ref="G63:G65"/>
    <mergeCell ref="H60:H62"/>
    <mergeCell ref="I60:I62"/>
    <mergeCell ref="J60:J62"/>
    <mergeCell ref="K60:K62"/>
    <mergeCell ref="L60:L62"/>
    <mergeCell ref="M60:M62"/>
    <mergeCell ref="N58:N59"/>
    <mergeCell ref="O58:O59"/>
    <mergeCell ref="P58:P59"/>
    <mergeCell ref="Q58:Q59"/>
    <mergeCell ref="A60:A62"/>
    <mergeCell ref="C60:C62"/>
    <mergeCell ref="D60:D62"/>
    <mergeCell ref="E60:E62"/>
    <mergeCell ref="F60:F62"/>
    <mergeCell ref="G60:G62"/>
    <mergeCell ref="H58:H59"/>
    <mergeCell ref="I58:I59"/>
    <mergeCell ref="J58:J59"/>
    <mergeCell ref="K58:K59"/>
    <mergeCell ref="L58:L59"/>
    <mergeCell ref="M58:M59"/>
    <mergeCell ref="N55:N57"/>
    <mergeCell ref="O55:O57"/>
    <mergeCell ref="P55:P57"/>
    <mergeCell ref="Q55:Q57"/>
    <mergeCell ref="A58:A59"/>
    <mergeCell ref="C58:C59"/>
    <mergeCell ref="D58:D59"/>
    <mergeCell ref="E58:E59"/>
    <mergeCell ref="F58:F59"/>
    <mergeCell ref="G58:G59"/>
    <mergeCell ref="H55:H57"/>
    <mergeCell ref="I55:I57"/>
    <mergeCell ref="J55:J57"/>
    <mergeCell ref="K55:K57"/>
    <mergeCell ref="L55:L57"/>
    <mergeCell ref="M55:M57"/>
    <mergeCell ref="N52:N54"/>
    <mergeCell ref="O52:O54"/>
    <mergeCell ref="P52:P54"/>
    <mergeCell ref="Q52:Q54"/>
    <mergeCell ref="A55:A57"/>
    <mergeCell ref="C55:C57"/>
    <mergeCell ref="D55:D57"/>
    <mergeCell ref="E55:E57"/>
    <mergeCell ref="F55:F57"/>
    <mergeCell ref="G55:G57"/>
    <mergeCell ref="H52:H54"/>
    <mergeCell ref="I52:I54"/>
    <mergeCell ref="J52:J54"/>
    <mergeCell ref="K52:K54"/>
    <mergeCell ref="L52:L54"/>
    <mergeCell ref="M52:M54"/>
    <mergeCell ref="N49:N51"/>
    <mergeCell ref="O49:O51"/>
    <mergeCell ref="P49:P51"/>
    <mergeCell ref="Q49:Q51"/>
    <mergeCell ref="A52:A54"/>
    <mergeCell ref="C52:C54"/>
    <mergeCell ref="D52:D54"/>
    <mergeCell ref="E52:E54"/>
    <mergeCell ref="F52:F54"/>
    <mergeCell ref="G52:G54"/>
    <mergeCell ref="H49:H51"/>
    <mergeCell ref="I49:I51"/>
    <mergeCell ref="J49:J51"/>
    <mergeCell ref="K49:K51"/>
    <mergeCell ref="L49:L51"/>
    <mergeCell ref="M49:M51"/>
    <mergeCell ref="N47:N48"/>
    <mergeCell ref="O47:O48"/>
    <mergeCell ref="P47:P48"/>
    <mergeCell ref="Q47:Q48"/>
    <mergeCell ref="A49:A51"/>
    <mergeCell ref="C49:C51"/>
    <mergeCell ref="D49:D51"/>
    <mergeCell ref="E49:E51"/>
    <mergeCell ref="F49:F51"/>
    <mergeCell ref="G49:G51"/>
    <mergeCell ref="H47:H48"/>
    <mergeCell ref="I47:I48"/>
    <mergeCell ref="J47:J48"/>
    <mergeCell ref="K47:K48"/>
    <mergeCell ref="L47:L48"/>
    <mergeCell ref="M47:M48"/>
    <mergeCell ref="N45:N46"/>
    <mergeCell ref="O45:O46"/>
    <mergeCell ref="P45:P46"/>
    <mergeCell ref="Q45:Q46"/>
    <mergeCell ref="A47:A48"/>
    <mergeCell ref="C47:C48"/>
    <mergeCell ref="D47:D48"/>
    <mergeCell ref="E47:E48"/>
    <mergeCell ref="F47:F48"/>
    <mergeCell ref="G47:G48"/>
    <mergeCell ref="H45:H46"/>
    <mergeCell ref="I45:I46"/>
    <mergeCell ref="J45:J46"/>
    <mergeCell ref="K45:K46"/>
    <mergeCell ref="L45:L46"/>
    <mergeCell ref="M45:M46"/>
    <mergeCell ref="N43:N44"/>
    <mergeCell ref="O43:O44"/>
    <mergeCell ref="P43:P44"/>
    <mergeCell ref="Q43:Q44"/>
    <mergeCell ref="A45:A46"/>
    <mergeCell ref="C45:C46"/>
    <mergeCell ref="D45:D46"/>
    <mergeCell ref="E45:E46"/>
    <mergeCell ref="F45:F46"/>
    <mergeCell ref="G45:G46"/>
    <mergeCell ref="H43:H44"/>
    <mergeCell ref="I43:I44"/>
    <mergeCell ref="J43:J44"/>
    <mergeCell ref="K43:K44"/>
    <mergeCell ref="L43:L44"/>
    <mergeCell ref="M43:M44"/>
    <mergeCell ref="N41:N42"/>
    <mergeCell ref="O41:O42"/>
    <mergeCell ref="P41:P42"/>
    <mergeCell ref="Q41:Q42"/>
    <mergeCell ref="A43:A44"/>
    <mergeCell ref="C43:C44"/>
    <mergeCell ref="D43:D44"/>
    <mergeCell ref="E43:E44"/>
    <mergeCell ref="F43:F44"/>
    <mergeCell ref="G43:G44"/>
    <mergeCell ref="H41:H42"/>
    <mergeCell ref="I41:I42"/>
    <mergeCell ref="J41:J42"/>
    <mergeCell ref="K41:K42"/>
    <mergeCell ref="L41:L42"/>
    <mergeCell ref="M41:M42"/>
    <mergeCell ref="N37:N40"/>
    <mergeCell ref="O37:O40"/>
    <mergeCell ref="P37:P40"/>
    <mergeCell ref="Q37:Q40"/>
    <mergeCell ref="A41:A42"/>
    <mergeCell ref="C41:C42"/>
    <mergeCell ref="D41:D42"/>
    <mergeCell ref="E41:E42"/>
    <mergeCell ref="F41:F42"/>
    <mergeCell ref="G41:G42"/>
    <mergeCell ref="H37:H40"/>
    <mergeCell ref="I37:I40"/>
    <mergeCell ref="J37:J40"/>
    <mergeCell ref="K37:K40"/>
    <mergeCell ref="L37:L40"/>
    <mergeCell ref="M37:M40"/>
    <mergeCell ref="N33:N36"/>
    <mergeCell ref="O33:O36"/>
    <mergeCell ref="P33:P36"/>
    <mergeCell ref="Q33:Q36"/>
    <mergeCell ref="A37:A40"/>
    <mergeCell ref="C37:C40"/>
    <mergeCell ref="D37:D40"/>
    <mergeCell ref="E37:E40"/>
    <mergeCell ref="F37:F40"/>
    <mergeCell ref="G37:G40"/>
    <mergeCell ref="H33:H36"/>
    <mergeCell ref="I33:I36"/>
    <mergeCell ref="J33:J36"/>
    <mergeCell ref="K33:K36"/>
    <mergeCell ref="L33:L36"/>
    <mergeCell ref="M33:M36"/>
    <mergeCell ref="N31:N32"/>
    <mergeCell ref="O31:O32"/>
    <mergeCell ref="P31:P32"/>
    <mergeCell ref="Q31:Q32"/>
    <mergeCell ref="A33:A36"/>
    <mergeCell ref="C33:C36"/>
    <mergeCell ref="D33:D36"/>
    <mergeCell ref="E33:E36"/>
    <mergeCell ref="F33:F36"/>
    <mergeCell ref="G33:G36"/>
    <mergeCell ref="H31:H32"/>
    <mergeCell ref="I31:I32"/>
    <mergeCell ref="J31:J32"/>
    <mergeCell ref="K31:K32"/>
    <mergeCell ref="L31:L32"/>
    <mergeCell ref="M31:M32"/>
    <mergeCell ref="N29:N30"/>
    <mergeCell ref="O29:O30"/>
    <mergeCell ref="P29:P30"/>
    <mergeCell ref="Q29:Q30"/>
    <mergeCell ref="A31:A32"/>
    <mergeCell ref="C31:C32"/>
    <mergeCell ref="D31:D32"/>
    <mergeCell ref="E31:E32"/>
    <mergeCell ref="F31:F32"/>
    <mergeCell ref="G31:G32"/>
    <mergeCell ref="H29:H30"/>
    <mergeCell ref="I29:I30"/>
    <mergeCell ref="J29:J30"/>
    <mergeCell ref="K29:K30"/>
    <mergeCell ref="L29:L30"/>
    <mergeCell ref="M29:M30"/>
    <mergeCell ref="N27:N28"/>
    <mergeCell ref="O27:O28"/>
    <mergeCell ref="P27:P28"/>
    <mergeCell ref="Q27:Q28"/>
    <mergeCell ref="A29:A30"/>
    <mergeCell ref="C29:C30"/>
    <mergeCell ref="D29:D30"/>
    <mergeCell ref="E29:E30"/>
    <mergeCell ref="F29:F30"/>
    <mergeCell ref="G29:G30"/>
    <mergeCell ref="H27:H28"/>
    <mergeCell ref="I27:I28"/>
    <mergeCell ref="J27:J28"/>
    <mergeCell ref="K27:K28"/>
    <mergeCell ref="L27:L28"/>
    <mergeCell ref="M27:M28"/>
    <mergeCell ref="N23:N26"/>
    <mergeCell ref="O23:O26"/>
    <mergeCell ref="P23:P26"/>
    <mergeCell ref="Q23:Q26"/>
    <mergeCell ref="A27:A28"/>
    <mergeCell ref="C27:C28"/>
    <mergeCell ref="D27:D28"/>
    <mergeCell ref="E27:E28"/>
    <mergeCell ref="F27:F28"/>
    <mergeCell ref="G27:G28"/>
    <mergeCell ref="H23:H26"/>
    <mergeCell ref="I23:I26"/>
    <mergeCell ref="J23:J26"/>
    <mergeCell ref="K23:K26"/>
    <mergeCell ref="L23:L26"/>
    <mergeCell ref="M23:M26"/>
    <mergeCell ref="N19:N22"/>
    <mergeCell ref="O19:O22"/>
    <mergeCell ref="P19:P22"/>
    <mergeCell ref="Q19:Q22"/>
    <mergeCell ref="A23:A26"/>
    <mergeCell ref="C23:C26"/>
    <mergeCell ref="D23:D26"/>
    <mergeCell ref="E23:E26"/>
    <mergeCell ref="F23:F26"/>
    <mergeCell ref="G23:G26"/>
    <mergeCell ref="H19:H22"/>
    <mergeCell ref="I19:I22"/>
    <mergeCell ref="J19:J22"/>
    <mergeCell ref="K19:K22"/>
    <mergeCell ref="L19:L22"/>
    <mergeCell ref="M19:M22"/>
    <mergeCell ref="N17:N18"/>
    <mergeCell ref="O17:O18"/>
    <mergeCell ref="P17:P18"/>
    <mergeCell ref="Q17:Q18"/>
    <mergeCell ref="A19:A22"/>
    <mergeCell ref="C19:C22"/>
    <mergeCell ref="D19:D22"/>
    <mergeCell ref="E19:E22"/>
    <mergeCell ref="F19:F22"/>
    <mergeCell ref="G19:G22"/>
    <mergeCell ref="H17:H18"/>
    <mergeCell ref="I17:I18"/>
    <mergeCell ref="J17:J18"/>
    <mergeCell ref="K17:K18"/>
    <mergeCell ref="L17:L18"/>
    <mergeCell ref="M17:M18"/>
    <mergeCell ref="N15:N16"/>
    <mergeCell ref="O15:O16"/>
    <mergeCell ref="P15:P16"/>
    <mergeCell ref="Q15:Q16"/>
    <mergeCell ref="A17:A18"/>
    <mergeCell ref="C17:C18"/>
    <mergeCell ref="D17:D18"/>
    <mergeCell ref="E17:E18"/>
    <mergeCell ref="F17:F18"/>
    <mergeCell ref="G17:G18"/>
    <mergeCell ref="H15:H16"/>
    <mergeCell ref="I15:I16"/>
    <mergeCell ref="J15:J16"/>
    <mergeCell ref="K15:K16"/>
    <mergeCell ref="L15:L16"/>
    <mergeCell ref="M15:M16"/>
    <mergeCell ref="N13:N14"/>
    <mergeCell ref="O13:O14"/>
    <mergeCell ref="P13:P14"/>
    <mergeCell ref="Q13:Q14"/>
    <mergeCell ref="A15:A16"/>
    <mergeCell ref="C15:C16"/>
    <mergeCell ref="D15:D16"/>
    <mergeCell ref="E15:E16"/>
    <mergeCell ref="F15:F16"/>
    <mergeCell ref="G15:G16"/>
    <mergeCell ref="H13:H14"/>
    <mergeCell ref="I13:I14"/>
    <mergeCell ref="J13:J14"/>
    <mergeCell ref="K13:K14"/>
    <mergeCell ref="L13:L14"/>
    <mergeCell ref="M13:M14"/>
    <mergeCell ref="N10:N12"/>
    <mergeCell ref="O10:O12"/>
    <mergeCell ref="P10:P12"/>
    <mergeCell ref="Q10:Q12"/>
    <mergeCell ref="A13:A14"/>
    <mergeCell ref="C13:C14"/>
    <mergeCell ref="D13:D14"/>
    <mergeCell ref="E13:E14"/>
    <mergeCell ref="F13:F14"/>
    <mergeCell ref="G13:G14"/>
    <mergeCell ref="H10:H12"/>
    <mergeCell ref="I10:I12"/>
    <mergeCell ref="J10:J12"/>
    <mergeCell ref="K10:K12"/>
    <mergeCell ref="L10:L12"/>
    <mergeCell ref="M10:M12"/>
    <mergeCell ref="N7:N9"/>
    <mergeCell ref="O7:O9"/>
    <mergeCell ref="P7:P9"/>
    <mergeCell ref="Q7:Q9"/>
    <mergeCell ref="A10:A12"/>
    <mergeCell ref="C10:C12"/>
    <mergeCell ref="D10:D12"/>
    <mergeCell ref="E10:E12"/>
    <mergeCell ref="F10:F12"/>
    <mergeCell ref="G10:G12"/>
    <mergeCell ref="H7:H9"/>
    <mergeCell ref="I7:I9"/>
    <mergeCell ref="J7:J9"/>
    <mergeCell ref="K7:K9"/>
    <mergeCell ref="L7:L9"/>
    <mergeCell ref="M7:M9"/>
    <mergeCell ref="R4:R6"/>
    <mergeCell ref="G5:H5"/>
    <mergeCell ref="I5:J5"/>
    <mergeCell ref="K5:L5"/>
    <mergeCell ref="A7:A9"/>
    <mergeCell ref="C7:C9"/>
    <mergeCell ref="D7:D9"/>
    <mergeCell ref="E7:E9"/>
    <mergeCell ref="F7:F9"/>
    <mergeCell ref="G7:G9"/>
    <mergeCell ref="A2:Q2"/>
    <mergeCell ref="A3:Q3"/>
    <mergeCell ref="A4:A6"/>
    <mergeCell ref="B4:B6"/>
    <mergeCell ref="C4:C6"/>
    <mergeCell ref="D4:D6"/>
    <mergeCell ref="E4:F5"/>
    <mergeCell ref="G4:L4"/>
    <mergeCell ref="M4:Q4"/>
  </mergeCells>
  <printOptions horizontalCentered="1"/>
  <pageMargins left="0.19685039370078741" right="0.19685039370078741" top="0.39370078740157483" bottom="0.39370078740157483" header="0" footer="0"/>
  <pageSetup paperSize="9" scale="84" fitToHeight="10" orientation="landscape" r:id="rId1"/>
  <rowBreaks count="3" manualBreakCount="3">
    <brk id="57" max="16" man="1"/>
    <brk id="84" max="16" man="1"/>
    <brk id="110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2B99B-59C3-4645-BC14-157EE5BF69DE}">
  <dimension ref="A1:J146"/>
  <sheetViews>
    <sheetView view="pageBreakPreview" zoomScale="80" zoomScaleNormal="80" zoomScaleSheetLayoutView="80" workbookViewId="0">
      <selection activeCell="J132" sqref="J132:J145"/>
    </sheetView>
  </sheetViews>
  <sheetFormatPr defaultColWidth="9.140625" defaultRowHeight="15.75" x14ac:dyDescent="0.2"/>
  <cols>
    <col min="1" max="1" width="4.5703125" style="145" customWidth="1"/>
    <col min="2" max="2" width="3.42578125" style="145" hidden="1" customWidth="1"/>
    <col min="3" max="3" width="33.42578125" style="231" customWidth="1"/>
    <col min="4" max="4" width="21.28515625" style="145" customWidth="1"/>
    <col min="5" max="5" width="13.85546875" style="145" customWidth="1"/>
    <col min="6" max="6" width="14.42578125" style="145" customWidth="1"/>
    <col min="7" max="8" width="16" style="145" customWidth="1"/>
    <col min="9" max="9" width="16" style="232" customWidth="1"/>
    <col min="10" max="10" width="21.42578125" style="145" customWidth="1"/>
    <col min="11" max="16384" width="9.140625" style="145"/>
  </cols>
  <sheetData>
    <row r="1" spans="1:10" ht="21" customHeight="1" x14ac:dyDescent="0.2">
      <c r="A1" s="142"/>
      <c r="B1" s="142"/>
      <c r="C1" s="143" t="s">
        <v>149</v>
      </c>
      <c r="D1" s="142"/>
      <c r="E1" s="142"/>
      <c r="F1" s="142"/>
      <c r="G1" s="142"/>
      <c r="H1" s="142"/>
      <c r="I1" s="144"/>
      <c r="J1" s="142"/>
    </row>
    <row r="2" spans="1:10" ht="50.25" customHeight="1" x14ac:dyDescent="0.2">
      <c r="A2" s="146" t="s">
        <v>346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ht="16.5" x14ac:dyDescent="0.2">
      <c r="A3" s="143"/>
      <c r="B3" s="143"/>
      <c r="C3" s="143"/>
      <c r="D3" s="148"/>
      <c r="E3" s="143"/>
      <c r="F3" s="143"/>
      <c r="G3" s="143"/>
      <c r="H3" s="143"/>
      <c r="I3" s="149"/>
      <c r="J3" s="142"/>
    </row>
    <row r="4" spans="1:10" ht="58.5" customHeight="1" x14ac:dyDescent="0.2">
      <c r="A4" s="150" t="s">
        <v>347</v>
      </c>
      <c r="B4" s="151"/>
      <c r="C4" s="150" t="s">
        <v>348</v>
      </c>
      <c r="D4" s="150" t="s">
        <v>349</v>
      </c>
      <c r="E4" s="152" t="s">
        <v>350</v>
      </c>
      <c r="F4" s="153" t="s">
        <v>351</v>
      </c>
      <c r="G4" s="154" t="s">
        <v>352</v>
      </c>
      <c r="H4" s="154"/>
      <c r="I4" s="154"/>
      <c r="J4" s="150" t="s">
        <v>353</v>
      </c>
    </row>
    <row r="5" spans="1:10" s="162" customFormat="1" ht="113.25" customHeight="1" x14ac:dyDescent="0.2">
      <c r="A5" s="155"/>
      <c r="B5" s="156"/>
      <c r="C5" s="155"/>
      <c r="D5" s="155"/>
      <c r="E5" s="157"/>
      <c r="F5" s="158"/>
      <c r="G5" s="159" t="s">
        <v>354</v>
      </c>
      <c r="H5" s="160" t="s">
        <v>355</v>
      </c>
      <c r="I5" s="161" t="s">
        <v>356</v>
      </c>
      <c r="J5" s="155"/>
    </row>
    <row r="6" spans="1:10" ht="18" customHeight="1" x14ac:dyDescent="0.2">
      <c r="A6" s="163">
        <v>1</v>
      </c>
      <c r="B6" s="163"/>
      <c r="C6" s="163">
        <v>2</v>
      </c>
      <c r="D6" s="163">
        <v>3</v>
      </c>
      <c r="E6" s="164">
        <v>4</v>
      </c>
      <c r="F6" s="164">
        <v>5</v>
      </c>
      <c r="G6" s="163" t="s">
        <v>357</v>
      </c>
      <c r="H6" s="163">
        <v>7</v>
      </c>
      <c r="I6" s="165">
        <v>8</v>
      </c>
      <c r="J6" s="163">
        <v>9</v>
      </c>
    </row>
    <row r="7" spans="1:10" s="162" customFormat="1" ht="45.75" customHeight="1" x14ac:dyDescent="0.2">
      <c r="A7" s="166" t="s">
        <v>10</v>
      </c>
      <c r="B7" s="166"/>
      <c r="C7" s="167" t="s">
        <v>358</v>
      </c>
      <c r="D7" s="168"/>
      <c r="E7" s="169">
        <f t="shared" ref="E7:I7" si="0">SUM(E8:E19)</f>
        <v>16</v>
      </c>
      <c r="F7" s="170">
        <f t="shared" si="0"/>
        <v>161</v>
      </c>
      <c r="G7" s="170">
        <f t="shared" si="0"/>
        <v>332</v>
      </c>
      <c r="H7" s="170">
        <f t="shared" si="0"/>
        <v>245</v>
      </c>
      <c r="I7" s="171">
        <f t="shared" si="0"/>
        <v>87</v>
      </c>
      <c r="J7" s="172"/>
    </row>
    <row r="8" spans="1:10" s="125" customFormat="1" ht="24.95" customHeight="1" x14ac:dyDescent="0.2">
      <c r="A8" s="173">
        <v>1</v>
      </c>
      <c r="B8" s="174" t="s">
        <v>251</v>
      </c>
      <c r="C8" s="175" t="s">
        <v>129</v>
      </c>
      <c r="D8" s="176" t="s">
        <v>129</v>
      </c>
      <c r="E8" s="177">
        <v>4</v>
      </c>
      <c r="F8" s="178">
        <v>36</v>
      </c>
      <c r="G8" s="178">
        <f>H8+I8</f>
        <v>81</v>
      </c>
      <c r="H8" s="178">
        <v>63</v>
      </c>
      <c r="I8" s="179">
        <v>18</v>
      </c>
      <c r="J8" s="180" t="s">
        <v>359</v>
      </c>
    </row>
    <row r="9" spans="1:10" s="125" customFormat="1" ht="24.95" customHeight="1" x14ac:dyDescent="0.2">
      <c r="A9" s="173"/>
      <c r="B9" s="174" t="s">
        <v>251</v>
      </c>
      <c r="C9" s="175" t="s">
        <v>360</v>
      </c>
      <c r="D9" s="176"/>
      <c r="E9" s="181"/>
      <c r="F9" s="178"/>
      <c r="G9" s="178"/>
      <c r="H9" s="178"/>
      <c r="I9" s="179"/>
      <c r="J9" s="181"/>
    </row>
    <row r="10" spans="1:10" s="125" customFormat="1" ht="24.95" customHeight="1" x14ac:dyDescent="0.2">
      <c r="A10" s="173"/>
      <c r="B10" s="174" t="s">
        <v>251</v>
      </c>
      <c r="C10" s="175" t="s">
        <v>126</v>
      </c>
      <c r="D10" s="176"/>
      <c r="E10" s="182"/>
      <c r="F10" s="178"/>
      <c r="G10" s="178"/>
      <c r="H10" s="178"/>
      <c r="I10" s="179"/>
      <c r="J10" s="181"/>
    </row>
    <row r="11" spans="1:10" s="125" customFormat="1" ht="24.95" customHeight="1" x14ac:dyDescent="0.2">
      <c r="A11" s="173">
        <v>2</v>
      </c>
      <c r="B11" s="174" t="s">
        <v>251</v>
      </c>
      <c r="C11" s="175" t="s">
        <v>125</v>
      </c>
      <c r="D11" s="176" t="s">
        <v>125</v>
      </c>
      <c r="E11" s="177">
        <v>3</v>
      </c>
      <c r="F11" s="178">
        <v>36</v>
      </c>
      <c r="G11" s="178">
        <f>H11+I11</f>
        <v>82</v>
      </c>
      <c r="H11" s="178">
        <v>64</v>
      </c>
      <c r="I11" s="179">
        <v>18</v>
      </c>
      <c r="J11" s="181"/>
    </row>
    <row r="12" spans="1:10" s="125" customFormat="1" ht="24.95" customHeight="1" x14ac:dyDescent="0.2">
      <c r="A12" s="173"/>
      <c r="B12" s="174" t="s">
        <v>251</v>
      </c>
      <c r="C12" s="175" t="s">
        <v>128</v>
      </c>
      <c r="D12" s="176"/>
      <c r="E12" s="181"/>
      <c r="F12" s="178"/>
      <c r="G12" s="178"/>
      <c r="H12" s="178"/>
      <c r="I12" s="179"/>
      <c r="J12" s="181"/>
    </row>
    <row r="13" spans="1:10" s="125" customFormat="1" ht="24.95" customHeight="1" x14ac:dyDescent="0.2">
      <c r="A13" s="173"/>
      <c r="B13" s="174" t="s">
        <v>251</v>
      </c>
      <c r="C13" s="175" t="s">
        <v>127</v>
      </c>
      <c r="D13" s="176"/>
      <c r="E13" s="182"/>
      <c r="F13" s="178"/>
      <c r="G13" s="178"/>
      <c r="H13" s="178"/>
      <c r="I13" s="179"/>
      <c r="J13" s="181"/>
    </row>
    <row r="14" spans="1:10" s="125" customFormat="1" ht="24.95" customHeight="1" x14ac:dyDescent="0.2">
      <c r="A14" s="173">
        <v>3</v>
      </c>
      <c r="B14" s="174" t="s">
        <v>251</v>
      </c>
      <c r="C14" s="175" t="s">
        <v>131</v>
      </c>
      <c r="D14" s="176" t="s">
        <v>131</v>
      </c>
      <c r="E14" s="177">
        <v>3</v>
      </c>
      <c r="F14" s="178">
        <v>29</v>
      </c>
      <c r="G14" s="178">
        <f>H14+I14</f>
        <v>56</v>
      </c>
      <c r="H14" s="178">
        <v>39</v>
      </c>
      <c r="I14" s="179">
        <v>17</v>
      </c>
      <c r="J14" s="181"/>
    </row>
    <row r="15" spans="1:10" s="125" customFormat="1" ht="24.95" customHeight="1" x14ac:dyDescent="0.2">
      <c r="A15" s="173"/>
      <c r="B15" s="174" t="s">
        <v>251</v>
      </c>
      <c r="C15" s="175" t="s">
        <v>132</v>
      </c>
      <c r="D15" s="176"/>
      <c r="E15" s="182"/>
      <c r="F15" s="178"/>
      <c r="G15" s="178"/>
      <c r="H15" s="178"/>
      <c r="I15" s="179"/>
      <c r="J15" s="181"/>
    </row>
    <row r="16" spans="1:10" s="125" customFormat="1" ht="24.95" customHeight="1" x14ac:dyDescent="0.2">
      <c r="A16" s="173">
        <v>4</v>
      </c>
      <c r="B16" s="174" t="s">
        <v>251</v>
      </c>
      <c r="C16" s="175" t="s">
        <v>133</v>
      </c>
      <c r="D16" s="176" t="s">
        <v>133</v>
      </c>
      <c r="E16" s="177">
        <v>3</v>
      </c>
      <c r="F16" s="178">
        <v>30</v>
      </c>
      <c r="G16" s="178">
        <f>H16+I16</f>
        <v>57</v>
      </c>
      <c r="H16" s="178">
        <v>40</v>
      </c>
      <c r="I16" s="179">
        <v>17</v>
      </c>
      <c r="J16" s="181"/>
    </row>
    <row r="17" spans="1:10" s="125" customFormat="1" ht="24.95" customHeight="1" x14ac:dyDescent="0.2">
      <c r="A17" s="173"/>
      <c r="B17" s="174" t="s">
        <v>251</v>
      </c>
      <c r="C17" s="175" t="s">
        <v>134</v>
      </c>
      <c r="D17" s="176"/>
      <c r="E17" s="181"/>
      <c r="F17" s="178"/>
      <c r="G17" s="178"/>
      <c r="H17" s="178"/>
      <c r="I17" s="179"/>
      <c r="J17" s="181"/>
    </row>
    <row r="18" spans="1:10" s="125" customFormat="1" ht="24.95" customHeight="1" x14ac:dyDescent="0.2">
      <c r="A18" s="173">
        <v>5</v>
      </c>
      <c r="B18" s="174" t="s">
        <v>251</v>
      </c>
      <c r="C18" s="175" t="s">
        <v>135</v>
      </c>
      <c r="D18" s="183" t="s">
        <v>135</v>
      </c>
      <c r="E18" s="181">
        <v>3</v>
      </c>
      <c r="F18" s="184">
        <v>30</v>
      </c>
      <c r="G18" s="184">
        <f>H18+I18</f>
        <v>56</v>
      </c>
      <c r="H18" s="184">
        <v>39</v>
      </c>
      <c r="I18" s="179">
        <v>17</v>
      </c>
      <c r="J18" s="181"/>
    </row>
    <row r="19" spans="1:10" s="125" customFormat="1" ht="24.95" customHeight="1" x14ac:dyDescent="0.2">
      <c r="A19" s="185"/>
      <c r="B19" s="186" t="s">
        <v>251</v>
      </c>
      <c r="C19" s="187" t="s">
        <v>49</v>
      </c>
      <c r="D19" s="188"/>
      <c r="E19" s="189"/>
      <c r="F19" s="190"/>
      <c r="G19" s="190"/>
      <c r="H19" s="190"/>
      <c r="I19" s="191"/>
      <c r="J19" s="189"/>
    </row>
    <row r="20" spans="1:10" s="199" customFormat="1" ht="48" customHeight="1" x14ac:dyDescent="0.2">
      <c r="A20" s="166" t="s">
        <v>11</v>
      </c>
      <c r="B20" s="192"/>
      <c r="C20" s="193" t="s">
        <v>361</v>
      </c>
      <c r="D20" s="194"/>
      <c r="E20" s="195">
        <f t="shared" ref="E20:G20" si="1">SUM(E21:E34)</f>
        <v>17</v>
      </c>
      <c r="F20" s="196">
        <f t="shared" si="1"/>
        <v>160</v>
      </c>
      <c r="G20" s="196">
        <f t="shared" si="1"/>
        <v>357</v>
      </c>
      <c r="H20" s="196">
        <f>SUM(H21:H34)</f>
        <v>278</v>
      </c>
      <c r="I20" s="197">
        <f>SUM(I21:I34)</f>
        <v>79</v>
      </c>
      <c r="J20" s="198"/>
    </row>
    <row r="21" spans="1:10" s="125" customFormat="1" ht="24.95" customHeight="1" x14ac:dyDescent="0.2">
      <c r="A21" s="173">
        <v>6</v>
      </c>
      <c r="B21" s="174" t="s">
        <v>251</v>
      </c>
      <c r="C21" s="200" t="s">
        <v>45</v>
      </c>
      <c r="D21" s="201" t="s">
        <v>290</v>
      </c>
      <c r="E21" s="202">
        <v>4</v>
      </c>
      <c r="F21" s="178">
        <v>36</v>
      </c>
      <c r="G21" s="178">
        <f>H21+I21</f>
        <v>94</v>
      </c>
      <c r="H21" s="178">
        <v>78</v>
      </c>
      <c r="I21" s="179">
        <v>16</v>
      </c>
      <c r="J21" s="203" t="s">
        <v>362</v>
      </c>
    </row>
    <row r="22" spans="1:10" s="125" customFormat="1" ht="24.95" customHeight="1" x14ac:dyDescent="0.2">
      <c r="A22" s="173"/>
      <c r="B22" s="174"/>
      <c r="C22" s="200" t="s">
        <v>44</v>
      </c>
      <c r="D22" s="201"/>
      <c r="E22" s="204"/>
      <c r="F22" s="178"/>
      <c r="G22" s="178"/>
      <c r="H22" s="178"/>
      <c r="I22" s="179"/>
      <c r="J22" s="181"/>
    </row>
    <row r="23" spans="1:10" s="125" customFormat="1" ht="24.95" customHeight="1" x14ac:dyDescent="0.2">
      <c r="A23" s="173"/>
      <c r="B23" s="174" t="s">
        <v>251</v>
      </c>
      <c r="C23" s="200" t="s">
        <v>52</v>
      </c>
      <c r="D23" s="201"/>
      <c r="E23" s="204"/>
      <c r="F23" s="178"/>
      <c r="G23" s="178"/>
      <c r="H23" s="178"/>
      <c r="I23" s="179"/>
      <c r="J23" s="181"/>
    </row>
    <row r="24" spans="1:10" s="125" customFormat="1" ht="24.95" customHeight="1" x14ac:dyDescent="0.2">
      <c r="A24" s="173"/>
      <c r="B24" s="174" t="s">
        <v>251</v>
      </c>
      <c r="C24" s="200" t="s">
        <v>48</v>
      </c>
      <c r="D24" s="201"/>
      <c r="E24" s="205"/>
      <c r="F24" s="178"/>
      <c r="G24" s="178"/>
      <c r="H24" s="178"/>
      <c r="I24" s="179"/>
      <c r="J24" s="181"/>
    </row>
    <row r="25" spans="1:10" s="125" customFormat="1" ht="24.95" customHeight="1" x14ac:dyDescent="0.2">
      <c r="A25" s="173">
        <v>7</v>
      </c>
      <c r="B25" s="174" t="s">
        <v>251</v>
      </c>
      <c r="C25" s="200" t="s">
        <v>51</v>
      </c>
      <c r="D25" s="201" t="s">
        <v>53</v>
      </c>
      <c r="E25" s="202">
        <v>4</v>
      </c>
      <c r="F25" s="178">
        <v>35</v>
      </c>
      <c r="G25" s="178">
        <f>H25+I25</f>
        <v>95</v>
      </c>
      <c r="H25" s="178">
        <v>78</v>
      </c>
      <c r="I25" s="179">
        <v>17</v>
      </c>
      <c r="J25" s="181"/>
    </row>
    <row r="26" spans="1:10" s="125" customFormat="1" ht="24.95" customHeight="1" x14ac:dyDescent="0.2">
      <c r="A26" s="173"/>
      <c r="B26" s="174" t="s">
        <v>251</v>
      </c>
      <c r="C26" s="200" t="s">
        <v>50</v>
      </c>
      <c r="D26" s="201"/>
      <c r="E26" s="204"/>
      <c r="F26" s="178"/>
      <c r="G26" s="178"/>
      <c r="H26" s="178"/>
      <c r="I26" s="179"/>
      <c r="J26" s="181"/>
    </row>
    <row r="27" spans="1:10" s="125" customFormat="1" ht="24.95" customHeight="1" x14ac:dyDescent="0.2">
      <c r="A27" s="173"/>
      <c r="B27" s="174" t="s">
        <v>251</v>
      </c>
      <c r="C27" s="200" t="s">
        <v>54</v>
      </c>
      <c r="D27" s="201"/>
      <c r="E27" s="204"/>
      <c r="F27" s="178"/>
      <c r="G27" s="178"/>
      <c r="H27" s="178"/>
      <c r="I27" s="179"/>
      <c r="J27" s="181"/>
    </row>
    <row r="28" spans="1:10" s="125" customFormat="1" ht="24.95" customHeight="1" x14ac:dyDescent="0.2">
      <c r="A28" s="173"/>
      <c r="B28" s="174" t="s">
        <v>251</v>
      </c>
      <c r="C28" s="200" t="s">
        <v>53</v>
      </c>
      <c r="D28" s="201"/>
      <c r="E28" s="205"/>
      <c r="F28" s="178"/>
      <c r="G28" s="178"/>
      <c r="H28" s="178"/>
      <c r="I28" s="179"/>
      <c r="J28" s="181"/>
    </row>
    <row r="29" spans="1:10" s="125" customFormat="1" ht="24.95" customHeight="1" x14ac:dyDescent="0.2">
      <c r="A29" s="173">
        <v>8</v>
      </c>
      <c r="B29" s="174" t="s">
        <v>251</v>
      </c>
      <c r="C29" s="200" t="s">
        <v>55</v>
      </c>
      <c r="D29" s="201" t="s">
        <v>56</v>
      </c>
      <c r="E29" s="202">
        <v>3</v>
      </c>
      <c r="F29" s="178">
        <v>29</v>
      </c>
      <c r="G29" s="178">
        <f>H29+I29</f>
        <v>56</v>
      </c>
      <c r="H29" s="178">
        <v>41</v>
      </c>
      <c r="I29" s="179">
        <v>15</v>
      </c>
      <c r="J29" s="181"/>
    </row>
    <row r="30" spans="1:10" s="125" customFormat="1" ht="24.95" customHeight="1" x14ac:dyDescent="0.2">
      <c r="A30" s="173"/>
      <c r="B30" s="174" t="s">
        <v>251</v>
      </c>
      <c r="C30" s="200" t="s">
        <v>56</v>
      </c>
      <c r="D30" s="201"/>
      <c r="E30" s="205"/>
      <c r="F30" s="178"/>
      <c r="G30" s="178"/>
      <c r="H30" s="178"/>
      <c r="I30" s="179"/>
      <c r="J30" s="181"/>
    </row>
    <row r="31" spans="1:10" s="125" customFormat="1" ht="24.95" customHeight="1" x14ac:dyDescent="0.2">
      <c r="A31" s="173">
        <v>9</v>
      </c>
      <c r="B31" s="174" t="s">
        <v>251</v>
      </c>
      <c r="C31" s="200" t="s">
        <v>47</v>
      </c>
      <c r="D31" s="201" t="s">
        <v>46</v>
      </c>
      <c r="E31" s="202">
        <v>3</v>
      </c>
      <c r="F31" s="178">
        <v>30</v>
      </c>
      <c r="G31" s="178">
        <f>H31+I31</f>
        <v>53</v>
      </c>
      <c r="H31" s="178">
        <v>37</v>
      </c>
      <c r="I31" s="179">
        <v>16</v>
      </c>
      <c r="J31" s="181"/>
    </row>
    <row r="32" spans="1:10" s="125" customFormat="1" ht="24.95" customHeight="1" x14ac:dyDescent="0.2">
      <c r="A32" s="173"/>
      <c r="B32" s="174" t="s">
        <v>251</v>
      </c>
      <c r="C32" s="200" t="s">
        <v>46</v>
      </c>
      <c r="D32" s="201"/>
      <c r="E32" s="205"/>
      <c r="F32" s="178"/>
      <c r="G32" s="178"/>
      <c r="H32" s="178"/>
      <c r="I32" s="179"/>
      <c r="J32" s="181"/>
    </row>
    <row r="33" spans="1:10" s="125" customFormat="1" ht="24.95" customHeight="1" x14ac:dyDescent="0.2">
      <c r="A33" s="173">
        <v>10</v>
      </c>
      <c r="B33" s="174" t="s">
        <v>251</v>
      </c>
      <c r="C33" s="175" t="s">
        <v>43</v>
      </c>
      <c r="D33" s="176" t="s">
        <v>42</v>
      </c>
      <c r="E33" s="177">
        <v>3</v>
      </c>
      <c r="F33" s="178">
        <v>30</v>
      </c>
      <c r="G33" s="178">
        <f>H33+I33</f>
        <v>59</v>
      </c>
      <c r="H33" s="178">
        <v>44</v>
      </c>
      <c r="I33" s="179">
        <v>15</v>
      </c>
      <c r="J33" s="181"/>
    </row>
    <row r="34" spans="1:10" s="125" customFormat="1" ht="24.95" customHeight="1" x14ac:dyDescent="0.2">
      <c r="A34" s="185"/>
      <c r="B34" s="186" t="s">
        <v>251</v>
      </c>
      <c r="C34" s="187" t="s">
        <v>42</v>
      </c>
      <c r="D34" s="206"/>
      <c r="E34" s="189"/>
      <c r="F34" s="207"/>
      <c r="G34" s="207"/>
      <c r="H34" s="207"/>
      <c r="I34" s="191"/>
      <c r="J34" s="189"/>
    </row>
    <row r="35" spans="1:10" s="199" customFormat="1" ht="61.5" customHeight="1" x14ac:dyDescent="0.2">
      <c r="A35" s="166" t="s">
        <v>12</v>
      </c>
      <c r="B35" s="192"/>
      <c r="C35" s="193" t="s">
        <v>363</v>
      </c>
      <c r="D35" s="194"/>
      <c r="E35" s="208">
        <f t="shared" ref="E35:I35" si="2">E36</f>
        <v>4</v>
      </c>
      <c r="F35" s="209">
        <f t="shared" si="2"/>
        <v>37</v>
      </c>
      <c r="G35" s="209">
        <f t="shared" si="2"/>
        <v>106</v>
      </c>
      <c r="H35" s="209">
        <f t="shared" si="2"/>
        <v>81</v>
      </c>
      <c r="I35" s="210">
        <f t="shared" si="2"/>
        <v>25</v>
      </c>
      <c r="J35" s="208"/>
    </row>
    <row r="36" spans="1:10" s="125" customFormat="1" ht="24.95" customHeight="1" x14ac:dyDescent="0.2">
      <c r="A36" s="173">
        <v>11</v>
      </c>
      <c r="B36" s="174" t="s">
        <v>251</v>
      </c>
      <c r="C36" s="175" t="s">
        <v>104</v>
      </c>
      <c r="D36" s="183" t="s">
        <v>172</v>
      </c>
      <c r="E36" s="180">
        <v>4</v>
      </c>
      <c r="F36" s="184">
        <v>37</v>
      </c>
      <c r="G36" s="184">
        <f>H36+I36</f>
        <v>106</v>
      </c>
      <c r="H36" s="184">
        <v>81</v>
      </c>
      <c r="I36" s="179">
        <v>25</v>
      </c>
      <c r="J36" s="183" t="s">
        <v>364</v>
      </c>
    </row>
    <row r="37" spans="1:10" s="125" customFormat="1" ht="24.95" customHeight="1" x14ac:dyDescent="0.2">
      <c r="A37" s="173"/>
      <c r="B37" s="174" t="s">
        <v>251</v>
      </c>
      <c r="C37" s="175" t="s">
        <v>105</v>
      </c>
      <c r="D37" s="183"/>
      <c r="E37" s="203"/>
      <c r="F37" s="184"/>
      <c r="G37" s="184"/>
      <c r="H37" s="184"/>
      <c r="I37" s="179"/>
      <c r="J37" s="176"/>
    </row>
    <row r="38" spans="1:10" s="125" customFormat="1" ht="24.95" customHeight="1" x14ac:dyDescent="0.2">
      <c r="A38" s="173"/>
      <c r="B38" s="174" t="s">
        <v>251</v>
      </c>
      <c r="C38" s="175" t="s">
        <v>106</v>
      </c>
      <c r="D38" s="183"/>
      <c r="E38" s="203"/>
      <c r="F38" s="184"/>
      <c r="G38" s="184"/>
      <c r="H38" s="184"/>
      <c r="I38" s="179"/>
      <c r="J38" s="176"/>
    </row>
    <row r="39" spans="1:10" s="125" customFormat="1" ht="24.95" customHeight="1" x14ac:dyDescent="0.2">
      <c r="A39" s="185"/>
      <c r="B39" s="186" t="s">
        <v>251</v>
      </c>
      <c r="C39" s="187" t="s">
        <v>31</v>
      </c>
      <c r="D39" s="188"/>
      <c r="E39" s="211"/>
      <c r="F39" s="190"/>
      <c r="G39" s="190"/>
      <c r="H39" s="190"/>
      <c r="I39" s="191"/>
      <c r="J39" s="206"/>
    </row>
    <row r="40" spans="1:10" s="199" customFormat="1" ht="40.5" customHeight="1" x14ac:dyDescent="0.2">
      <c r="A40" s="166" t="s">
        <v>108</v>
      </c>
      <c r="B40" s="192"/>
      <c r="C40" s="193" t="s">
        <v>365</v>
      </c>
      <c r="D40" s="194"/>
      <c r="E40" s="195">
        <f t="shared" ref="E40:I40" si="3">SUM(E41:E52)</f>
        <v>16</v>
      </c>
      <c r="F40" s="196">
        <f t="shared" si="3"/>
        <v>153</v>
      </c>
      <c r="G40" s="196">
        <f t="shared" si="3"/>
        <v>366</v>
      </c>
      <c r="H40" s="196">
        <f t="shared" si="3"/>
        <v>244</v>
      </c>
      <c r="I40" s="197">
        <f t="shared" si="3"/>
        <v>122</v>
      </c>
      <c r="J40" s="208"/>
    </row>
    <row r="41" spans="1:10" s="125" customFormat="1" ht="24.95" customHeight="1" x14ac:dyDescent="0.2">
      <c r="A41" s="173">
        <v>12</v>
      </c>
      <c r="B41" s="174" t="s">
        <v>251</v>
      </c>
      <c r="C41" s="175" t="s">
        <v>298</v>
      </c>
      <c r="D41" s="176" t="s">
        <v>40</v>
      </c>
      <c r="E41" s="177">
        <v>4</v>
      </c>
      <c r="F41" s="178">
        <v>36</v>
      </c>
      <c r="G41" s="178">
        <f>H41+I41</f>
        <v>109</v>
      </c>
      <c r="H41" s="178">
        <v>83</v>
      </c>
      <c r="I41" s="179">
        <v>26</v>
      </c>
      <c r="J41" s="180" t="s">
        <v>362</v>
      </c>
    </row>
    <row r="42" spans="1:10" s="125" customFormat="1" ht="24.95" customHeight="1" x14ac:dyDescent="0.2">
      <c r="A42" s="173"/>
      <c r="B42" s="174" t="s">
        <v>251</v>
      </c>
      <c r="C42" s="175" t="s">
        <v>40</v>
      </c>
      <c r="D42" s="176"/>
      <c r="E42" s="181"/>
      <c r="F42" s="178"/>
      <c r="G42" s="178"/>
      <c r="H42" s="178"/>
      <c r="I42" s="179"/>
      <c r="J42" s="181"/>
    </row>
    <row r="43" spans="1:10" s="125" customFormat="1" ht="24.95" customHeight="1" x14ac:dyDescent="0.2">
      <c r="A43" s="173"/>
      <c r="B43" s="174" t="s">
        <v>251</v>
      </c>
      <c r="C43" s="175" t="s">
        <v>39</v>
      </c>
      <c r="D43" s="176"/>
      <c r="E43" s="181"/>
      <c r="F43" s="178"/>
      <c r="G43" s="178"/>
      <c r="H43" s="178"/>
      <c r="I43" s="179"/>
      <c r="J43" s="181"/>
    </row>
    <row r="44" spans="1:10" s="125" customFormat="1" ht="24.95" customHeight="1" x14ac:dyDescent="0.2">
      <c r="A44" s="173"/>
      <c r="B44" s="174" t="s">
        <v>251</v>
      </c>
      <c r="C44" s="175" t="s">
        <v>38</v>
      </c>
      <c r="D44" s="176"/>
      <c r="E44" s="182"/>
      <c r="F44" s="178"/>
      <c r="G44" s="178"/>
      <c r="H44" s="178"/>
      <c r="I44" s="179"/>
      <c r="J44" s="181"/>
    </row>
    <row r="45" spans="1:10" s="125" customFormat="1" ht="24.95" customHeight="1" x14ac:dyDescent="0.2">
      <c r="A45" s="173">
        <v>13</v>
      </c>
      <c r="B45" s="174" t="s">
        <v>251</v>
      </c>
      <c r="C45" s="175" t="s">
        <v>32</v>
      </c>
      <c r="D45" s="176" t="s">
        <v>32</v>
      </c>
      <c r="E45" s="177">
        <v>3</v>
      </c>
      <c r="F45" s="178">
        <v>30</v>
      </c>
      <c r="G45" s="178">
        <f>H45+I45</f>
        <v>65</v>
      </c>
      <c r="H45" s="178">
        <v>41</v>
      </c>
      <c r="I45" s="179">
        <v>24</v>
      </c>
      <c r="J45" s="181"/>
    </row>
    <row r="46" spans="1:10" s="125" customFormat="1" ht="24.95" customHeight="1" x14ac:dyDescent="0.2">
      <c r="A46" s="173"/>
      <c r="B46" s="174" t="s">
        <v>251</v>
      </c>
      <c r="C46" s="175" t="s">
        <v>37</v>
      </c>
      <c r="D46" s="176"/>
      <c r="E46" s="182"/>
      <c r="F46" s="178"/>
      <c r="G46" s="178"/>
      <c r="H46" s="178"/>
      <c r="I46" s="179"/>
      <c r="J46" s="181"/>
    </row>
    <row r="47" spans="1:10" s="125" customFormat="1" ht="24.95" customHeight="1" x14ac:dyDescent="0.2">
      <c r="A47" s="173">
        <v>14</v>
      </c>
      <c r="B47" s="174" t="s">
        <v>251</v>
      </c>
      <c r="C47" s="175" t="s">
        <v>33</v>
      </c>
      <c r="D47" s="176" t="s">
        <v>35</v>
      </c>
      <c r="E47" s="177">
        <v>3</v>
      </c>
      <c r="F47" s="178">
        <v>28</v>
      </c>
      <c r="G47" s="178">
        <f>H47+I47</f>
        <v>64</v>
      </c>
      <c r="H47" s="178">
        <v>40</v>
      </c>
      <c r="I47" s="179">
        <v>24</v>
      </c>
      <c r="J47" s="181"/>
    </row>
    <row r="48" spans="1:10" s="125" customFormat="1" ht="24.95" customHeight="1" x14ac:dyDescent="0.2">
      <c r="A48" s="173"/>
      <c r="B48" s="174" t="s">
        <v>251</v>
      </c>
      <c r="C48" s="175" t="s">
        <v>35</v>
      </c>
      <c r="D48" s="176"/>
      <c r="E48" s="182"/>
      <c r="F48" s="178"/>
      <c r="G48" s="178"/>
      <c r="H48" s="178"/>
      <c r="I48" s="179"/>
      <c r="J48" s="181"/>
    </row>
    <row r="49" spans="1:10" s="125" customFormat="1" ht="24.95" customHeight="1" x14ac:dyDescent="0.2">
      <c r="A49" s="173">
        <v>15</v>
      </c>
      <c r="B49" s="174" t="s">
        <v>251</v>
      </c>
      <c r="C49" s="175" t="s">
        <v>329</v>
      </c>
      <c r="D49" s="176" t="s">
        <v>329</v>
      </c>
      <c r="E49" s="177">
        <v>3</v>
      </c>
      <c r="F49" s="178">
        <v>28</v>
      </c>
      <c r="G49" s="178">
        <f>H49+I49</f>
        <v>63</v>
      </c>
      <c r="H49" s="178">
        <v>39</v>
      </c>
      <c r="I49" s="179">
        <v>24</v>
      </c>
      <c r="J49" s="181"/>
    </row>
    <row r="50" spans="1:10" s="125" customFormat="1" ht="24.95" customHeight="1" x14ac:dyDescent="0.2">
      <c r="A50" s="173"/>
      <c r="B50" s="174" t="s">
        <v>251</v>
      </c>
      <c r="C50" s="175" t="s">
        <v>330</v>
      </c>
      <c r="D50" s="176"/>
      <c r="E50" s="182"/>
      <c r="F50" s="178"/>
      <c r="G50" s="178"/>
      <c r="H50" s="178"/>
      <c r="I50" s="179"/>
      <c r="J50" s="181"/>
    </row>
    <row r="51" spans="1:10" s="125" customFormat="1" ht="24.95" customHeight="1" x14ac:dyDescent="0.2">
      <c r="A51" s="173">
        <v>16</v>
      </c>
      <c r="B51" s="174" t="s">
        <v>251</v>
      </c>
      <c r="C51" s="175" t="s">
        <v>41</v>
      </c>
      <c r="D51" s="176" t="s">
        <v>366</v>
      </c>
      <c r="E51" s="177">
        <v>3</v>
      </c>
      <c r="F51" s="178">
        <v>31</v>
      </c>
      <c r="G51" s="178">
        <f>H51+I51</f>
        <v>65</v>
      </c>
      <c r="H51" s="178">
        <v>41</v>
      </c>
      <c r="I51" s="179">
        <v>24</v>
      </c>
      <c r="J51" s="181"/>
    </row>
    <row r="52" spans="1:10" s="125" customFormat="1" ht="24.95" customHeight="1" x14ac:dyDescent="0.2">
      <c r="A52" s="185"/>
      <c r="B52" s="186" t="s">
        <v>251</v>
      </c>
      <c r="C52" s="187" t="s">
        <v>80</v>
      </c>
      <c r="D52" s="206"/>
      <c r="E52" s="189"/>
      <c r="F52" s="207"/>
      <c r="G52" s="207"/>
      <c r="H52" s="207"/>
      <c r="I52" s="191"/>
      <c r="J52" s="189"/>
    </row>
    <row r="53" spans="1:10" s="199" customFormat="1" ht="38.25" customHeight="1" x14ac:dyDescent="0.2">
      <c r="A53" s="166" t="s">
        <v>109</v>
      </c>
      <c r="B53" s="192"/>
      <c r="C53" s="193" t="s">
        <v>367</v>
      </c>
      <c r="D53" s="194"/>
      <c r="E53" s="208">
        <f t="shared" ref="E53:I53" si="4">SUM(E54:E67)</f>
        <v>18</v>
      </c>
      <c r="F53" s="209">
        <f t="shared" si="4"/>
        <v>154</v>
      </c>
      <c r="G53" s="209">
        <f t="shared" si="4"/>
        <v>378</v>
      </c>
      <c r="H53" s="209">
        <f t="shared" si="4"/>
        <v>289</v>
      </c>
      <c r="I53" s="210">
        <f t="shared" si="4"/>
        <v>89</v>
      </c>
      <c r="J53" s="208"/>
    </row>
    <row r="54" spans="1:10" s="125" customFormat="1" ht="24.95" customHeight="1" x14ac:dyDescent="0.2">
      <c r="A54" s="173">
        <v>17</v>
      </c>
      <c r="B54" s="174" t="s">
        <v>251</v>
      </c>
      <c r="C54" s="175" t="s">
        <v>331</v>
      </c>
      <c r="D54" s="176" t="s">
        <v>189</v>
      </c>
      <c r="E54" s="177">
        <v>4</v>
      </c>
      <c r="F54" s="178">
        <v>32</v>
      </c>
      <c r="G54" s="178">
        <f>H54+I54</f>
        <v>80</v>
      </c>
      <c r="H54" s="178">
        <v>62</v>
      </c>
      <c r="I54" s="212">
        <v>18</v>
      </c>
      <c r="J54" s="180" t="s">
        <v>359</v>
      </c>
    </row>
    <row r="55" spans="1:10" s="125" customFormat="1" ht="24.95" customHeight="1" x14ac:dyDescent="0.2">
      <c r="A55" s="173"/>
      <c r="B55" s="174" t="s">
        <v>251</v>
      </c>
      <c r="C55" s="175" t="s">
        <v>57</v>
      </c>
      <c r="D55" s="176"/>
      <c r="E55" s="181"/>
      <c r="F55" s="178"/>
      <c r="G55" s="178"/>
      <c r="H55" s="178"/>
      <c r="I55" s="212"/>
      <c r="J55" s="181"/>
    </row>
    <row r="56" spans="1:10" s="125" customFormat="1" ht="24.95" customHeight="1" x14ac:dyDescent="0.2">
      <c r="A56" s="173"/>
      <c r="B56" s="174" t="s">
        <v>251</v>
      </c>
      <c r="C56" s="175" t="s">
        <v>16</v>
      </c>
      <c r="D56" s="176"/>
      <c r="E56" s="182"/>
      <c r="F56" s="178"/>
      <c r="G56" s="178"/>
      <c r="H56" s="178"/>
      <c r="I56" s="212"/>
      <c r="J56" s="181"/>
    </row>
    <row r="57" spans="1:10" s="125" customFormat="1" ht="24.95" customHeight="1" x14ac:dyDescent="0.2">
      <c r="A57" s="213">
        <v>18</v>
      </c>
      <c r="B57" s="214" t="s">
        <v>251</v>
      </c>
      <c r="C57" s="200" t="s">
        <v>64</v>
      </c>
      <c r="D57" s="201" t="s">
        <v>64</v>
      </c>
      <c r="E57" s="202">
        <v>3</v>
      </c>
      <c r="F57" s="178">
        <v>30</v>
      </c>
      <c r="G57" s="178">
        <f>H57+I57</f>
        <v>82</v>
      </c>
      <c r="H57" s="178">
        <v>64</v>
      </c>
      <c r="I57" s="212">
        <v>18</v>
      </c>
      <c r="J57" s="181"/>
    </row>
    <row r="58" spans="1:10" s="125" customFormat="1" ht="24.95" customHeight="1" x14ac:dyDescent="0.2">
      <c r="A58" s="213"/>
      <c r="B58" s="214" t="s">
        <v>251</v>
      </c>
      <c r="C58" s="200" t="s">
        <v>63</v>
      </c>
      <c r="D58" s="201"/>
      <c r="E58" s="204"/>
      <c r="F58" s="178"/>
      <c r="G58" s="178"/>
      <c r="H58" s="178"/>
      <c r="I58" s="212"/>
      <c r="J58" s="181"/>
    </row>
    <row r="59" spans="1:10" s="125" customFormat="1" ht="24.95" customHeight="1" x14ac:dyDescent="0.2">
      <c r="A59" s="213"/>
      <c r="B59" s="214" t="s">
        <v>251</v>
      </c>
      <c r="C59" s="200" t="s">
        <v>65</v>
      </c>
      <c r="D59" s="201"/>
      <c r="E59" s="205"/>
      <c r="F59" s="178"/>
      <c r="G59" s="178"/>
      <c r="H59" s="178"/>
      <c r="I59" s="212"/>
      <c r="J59" s="181"/>
    </row>
    <row r="60" spans="1:10" s="125" customFormat="1" ht="24.95" customHeight="1" x14ac:dyDescent="0.2">
      <c r="A60" s="213">
        <v>19</v>
      </c>
      <c r="B60" s="214" t="s">
        <v>251</v>
      </c>
      <c r="C60" s="200" t="s">
        <v>62</v>
      </c>
      <c r="D60" s="201" t="s">
        <v>67</v>
      </c>
      <c r="E60" s="202">
        <v>4</v>
      </c>
      <c r="F60" s="178">
        <v>31</v>
      </c>
      <c r="G60" s="178">
        <f>H60+I60</f>
        <v>78</v>
      </c>
      <c r="H60" s="178">
        <v>60</v>
      </c>
      <c r="I60" s="212">
        <v>18</v>
      </c>
      <c r="J60" s="181"/>
    </row>
    <row r="61" spans="1:10" s="125" customFormat="1" ht="24.95" customHeight="1" x14ac:dyDescent="0.2">
      <c r="A61" s="213"/>
      <c r="B61" s="214" t="s">
        <v>251</v>
      </c>
      <c r="C61" s="200" t="s">
        <v>66</v>
      </c>
      <c r="D61" s="201"/>
      <c r="E61" s="204"/>
      <c r="F61" s="178"/>
      <c r="G61" s="178"/>
      <c r="H61" s="178"/>
      <c r="I61" s="212"/>
      <c r="J61" s="181"/>
    </row>
    <row r="62" spans="1:10" s="125" customFormat="1" ht="24.95" customHeight="1" x14ac:dyDescent="0.2">
      <c r="A62" s="213"/>
      <c r="B62" s="214" t="s">
        <v>251</v>
      </c>
      <c r="C62" s="200" t="s">
        <v>67</v>
      </c>
      <c r="D62" s="201"/>
      <c r="E62" s="205"/>
      <c r="F62" s="178"/>
      <c r="G62" s="178"/>
      <c r="H62" s="178"/>
      <c r="I62" s="212"/>
      <c r="J62" s="181"/>
    </row>
    <row r="63" spans="1:10" s="125" customFormat="1" ht="24.95" customHeight="1" x14ac:dyDescent="0.2">
      <c r="A63" s="173">
        <v>20</v>
      </c>
      <c r="B63" s="174" t="s">
        <v>251</v>
      </c>
      <c r="C63" s="175" t="s">
        <v>61</v>
      </c>
      <c r="D63" s="176" t="s">
        <v>60</v>
      </c>
      <c r="E63" s="177">
        <v>3</v>
      </c>
      <c r="F63" s="178">
        <v>28</v>
      </c>
      <c r="G63" s="178">
        <f>H63+I63</f>
        <v>57</v>
      </c>
      <c r="H63" s="178">
        <v>40</v>
      </c>
      <c r="I63" s="212">
        <v>17</v>
      </c>
      <c r="J63" s="181"/>
    </row>
    <row r="64" spans="1:10" s="125" customFormat="1" ht="24.95" customHeight="1" x14ac:dyDescent="0.2">
      <c r="A64" s="173"/>
      <c r="B64" s="174" t="s">
        <v>251</v>
      </c>
      <c r="C64" s="175" t="s">
        <v>60</v>
      </c>
      <c r="D64" s="176"/>
      <c r="E64" s="182"/>
      <c r="F64" s="178"/>
      <c r="G64" s="178"/>
      <c r="H64" s="178"/>
      <c r="I64" s="212"/>
      <c r="J64" s="181"/>
    </row>
    <row r="65" spans="1:10" s="125" customFormat="1" ht="24.95" customHeight="1" x14ac:dyDescent="0.2">
      <c r="A65" s="173">
        <v>21</v>
      </c>
      <c r="B65" s="174" t="s">
        <v>251</v>
      </c>
      <c r="C65" s="175" t="s">
        <v>58</v>
      </c>
      <c r="D65" s="176" t="s">
        <v>299</v>
      </c>
      <c r="E65" s="177">
        <v>4</v>
      </c>
      <c r="F65" s="178">
        <v>33</v>
      </c>
      <c r="G65" s="178">
        <f>H65+I65</f>
        <v>81</v>
      </c>
      <c r="H65" s="178">
        <v>63</v>
      </c>
      <c r="I65" s="212">
        <v>18</v>
      </c>
      <c r="J65" s="181"/>
    </row>
    <row r="66" spans="1:10" s="125" customFormat="1" ht="24.95" customHeight="1" x14ac:dyDescent="0.2">
      <c r="A66" s="173"/>
      <c r="B66" s="174" t="s">
        <v>251</v>
      </c>
      <c r="C66" s="175" t="s">
        <v>59</v>
      </c>
      <c r="D66" s="176"/>
      <c r="E66" s="181"/>
      <c r="F66" s="178"/>
      <c r="G66" s="178"/>
      <c r="H66" s="178"/>
      <c r="I66" s="212"/>
      <c r="J66" s="181"/>
    </row>
    <row r="67" spans="1:10" s="125" customFormat="1" ht="24.95" customHeight="1" x14ac:dyDescent="0.2">
      <c r="A67" s="185"/>
      <c r="B67" s="186" t="s">
        <v>251</v>
      </c>
      <c r="C67" s="187" t="s">
        <v>13</v>
      </c>
      <c r="D67" s="206"/>
      <c r="E67" s="189"/>
      <c r="F67" s="207"/>
      <c r="G67" s="207"/>
      <c r="H67" s="207"/>
      <c r="I67" s="215"/>
      <c r="J67" s="189"/>
    </row>
    <row r="68" spans="1:10" s="199" customFormat="1" ht="41.25" customHeight="1" x14ac:dyDescent="0.2">
      <c r="A68" s="166" t="s">
        <v>110</v>
      </c>
      <c r="B68" s="192"/>
      <c r="C68" s="193" t="s">
        <v>368</v>
      </c>
      <c r="D68" s="194"/>
      <c r="E68" s="208">
        <f t="shared" ref="E68:I68" si="5">SUM(E69:E84)</f>
        <v>17</v>
      </c>
      <c r="F68" s="209">
        <f t="shared" si="5"/>
        <v>161</v>
      </c>
      <c r="G68" s="209">
        <f t="shared" si="5"/>
        <v>392</v>
      </c>
      <c r="H68" s="209">
        <f t="shared" si="5"/>
        <v>313</v>
      </c>
      <c r="I68" s="210">
        <f t="shared" si="5"/>
        <v>79</v>
      </c>
      <c r="J68" s="208"/>
    </row>
    <row r="69" spans="1:10" s="125" customFormat="1" ht="24.95" customHeight="1" x14ac:dyDescent="0.2">
      <c r="A69" s="173">
        <v>22</v>
      </c>
      <c r="B69" s="174" t="s">
        <v>251</v>
      </c>
      <c r="C69" s="175" t="s">
        <v>369</v>
      </c>
      <c r="D69" s="176" t="s">
        <v>188</v>
      </c>
      <c r="E69" s="177">
        <v>4</v>
      </c>
      <c r="F69" s="178">
        <v>35</v>
      </c>
      <c r="G69" s="178">
        <f>H69+I69</f>
        <v>75</v>
      </c>
      <c r="H69" s="178">
        <v>59</v>
      </c>
      <c r="I69" s="179">
        <v>16</v>
      </c>
      <c r="J69" s="180" t="s">
        <v>370</v>
      </c>
    </row>
    <row r="70" spans="1:10" s="125" customFormat="1" ht="24.95" customHeight="1" x14ac:dyDescent="0.2">
      <c r="A70" s="173"/>
      <c r="B70" s="174" t="s">
        <v>251</v>
      </c>
      <c r="C70" s="175" t="s">
        <v>21</v>
      </c>
      <c r="D70" s="176"/>
      <c r="E70" s="181"/>
      <c r="F70" s="178"/>
      <c r="G70" s="178"/>
      <c r="H70" s="178"/>
      <c r="I70" s="179"/>
      <c r="J70" s="181"/>
    </row>
    <row r="71" spans="1:10" s="125" customFormat="1" ht="24.95" customHeight="1" x14ac:dyDescent="0.2">
      <c r="A71" s="173"/>
      <c r="B71" s="174" t="s">
        <v>251</v>
      </c>
      <c r="C71" s="175" t="s">
        <v>26</v>
      </c>
      <c r="D71" s="176"/>
      <c r="E71" s="182"/>
      <c r="F71" s="178"/>
      <c r="G71" s="178"/>
      <c r="H71" s="178"/>
      <c r="I71" s="179"/>
      <c r="J71" s="181"/>
    </row>
    <row r="72" spans="1:10" s="125" customFormat="1" ht="24.95" customHeight="1" x14ac:dyDescent="0.2">
      <c r="A72" s="173">
        <v>23</v>
      </c>
      <c r="B72" s="174" t="s">
        <v>251</v>
      </c>
      <c r="C72" s="175" t="s">
        <v>30</v>
      </c>
      <c r="D72" s="176" t="s">
        <v>27</v>
      </c>
      <c r="E72" s="177">
        <v>3</v>
      </c>
      <c r="F72" s="178">
        <v>31</v>
      </c>
      <c r="G72" s="178">
        <f>H72+I72</f>
        <v>76</v>
      </c>
      <c r="H72" s="178">
        <v>60</v>
      </c>
      <c r="I72" s="179">
        <v>16</v>
      </c>
      <c r="J72" s="181"/>
    </row>
    <row r="73" spans="1:10" s="125" customFormat="1" ht="24.95" customHeight="1" x14ac:dyDescent="0.2">
      <c r="A73" s="173"/>
      <c r="B73" s="174" t="s">
        <v>251</v>
      </c>
      <c r="C73" s="175" t="s">
        <v>23</v>
      </c>
      <c r="D73" s="176"/>
      <c r="E73" s="181"/>
      <c r="F73" s="178"/>
      <c r="G73" s="178"/>
      <c r="H73" s="178"/>
      <c r="I73" s="179"/>
      <c r="J73" s="181"/>
    </row>
    <row r="74" spans="1:10" s="125" customFormat="1" ht="24.95" customHeight="1" x14ac:dyDescent="0.2">
      <c r="A74" s="173"/>
      <c r="B74" s="174" t="s">
        <v>251</v>
      </c>
      <c r="C74" s="175" t="s">
        <v>27</v>
      </c>
      <c r="D74" s="176"/>
      <c r="E74" s="182"/>
      <c r="F74" s="178"/>
      <c r="G74" s="178"/>
      <c r="H74" s="178"/>
      <c r="I74" s="179"/>
      <c r="J74" s="181"/>
    </row>
    <row r="75" spans="1:10" s="125" customFormat="1" ht="24.95" customHeight="1" x14ac:dyDescent="0.2">
      <c r="A75" s="173">
        <v>24</v>
      </c>
      <c r="B75" s="174" t="s">
        <v>251</v>
      </c>
      <c r="C75" s="175" t="s">
        <v>15</v>
      </c>
      <c r="D75" s="176" t="s">
        <v>18</v>
      </c>
      <c r="E75" s="177">
        <v>3</v>
      </c>
      <c r="F75" s="178">
        <v>32</v>
      </c>
      <c r="G75" s="178">
        <f>H75+I75</f>
        <v>74</v>
      </c>
      <c r="H75" s="178">
        <v>58</v>
      </c>
      <c r="I75" s="179">
        <v>16</v>
      </c>
      <c r="J75" s="181"/>
    </row>
    <row r="76" spans="1:10" s="125" customFormat="1" ht="24.95" customHeight="1" x14ac:dyDescent="0.2">
      <c r="A76" s="173"/>
      <c r="B76" s="174" t="s">
        <v>251</v>
      </c>
      <c r="C76" s="175" t="s">
        <v>18</v>
      </c>
      <c r="D76" s="176"/>
      <c r="E76" s="181"/>
      <c r="F76" s="178"/>
      <c r="G76" s="178"/>
      <c r="H76" s="178"/>
      <c r="I76" s="179"/>
      <c r="J76" s="181"/>
    </row>
    <row r="77" spans="1:10" s="125" customFormat="1" ht="24.95" customHeight="1" x14ac:dyDescent="0.2">
      <c r="A77" s="173"/>
      <c r="B77" s="174" t="s">
        <v>251</v>
      </c>
      <c r="C77" s="175" t="s">
        <v>19</v>
      </c>
      <c r="D77" s="176"/>
      <c r="E77" s="182"/>
      <c r="F77" s="178"/>
      <c r="G77" s="178"/>
      <c r="H77" s="178"/>
      <c r="I77" s="179"/>
      <c r="J77" s="181"/>
    </row>
    <row r="78" spans="1:10" s="125" customFormat="1" ht="24.95" customHeight="1" x14ac:dyDescent="0.2">
      <c r="A78" s="173">
        <v>25</v>
      </c>
      <c r="B78" s="174" t="s">
        <v>251</v>
      </c>
      <c r="C78" s="175" t="s">
        <v>20</v>
      </c>
      <c r="D78" s="176" t="s">
        <v>20</v>
      </c>
      <c r="E78" s="177">
        <v>3</v>
      </c>
      <c r="F78" s="178">
        <v>30</v>
      </c>
      <c r="G78" s="178">
        <f>H78+I78</f>
        <v>74</v>
      </c>
      <c r="H78" s="178">
        <v>59</v>
      </c>
      <c r="I78" s="179">
        <v>15</v>
      </c>
      <c r="J78" s="181"/>
    </row>
    <row r="79" spans="1:10" s="125" customFormat="1" ht="24.95" customHeight="1" x14ac:dyDescent="0.2">
      <c r="A79" s="173"/>
      <c r="B79" s="174" t="s">
        <v>251</v>
      </c>
      <c r="C79" s="175" t="s">
        <v>14</v>
      </c>
      <c r="D79" s="176"/>
      <c r="E79" s="181"/>
      <c r="F79" s="178"/>
      <c r="G79" s="178"/>
      <c r="H79" s="178"/>
      <c r="I79" s="179"/>
      <c r="J79" s="181"/>
    </row>
    <row r="80" spans="1:10" s="125" customFormat="1" ht="24.95" customHeight="1" x14ac:dyDescent="0.2">
      <c r="A80" s="173"/>
      <c r="B80" s="174" t="s">
        <v>251</v>
      </c>
      <c r="C80" s="175" t="s">
        <v>17</v>
      </c>
      <c r="D80" s="176"/>
      <c r="E80" s="182"/>
      <c r="F80" s="178"/>
      <c r="G80" s="178"/>
      <c r="H80" s="178"/>
      <c r="I80" s="179"/>
      <c r="J80" s="181"/>
    </row>
    <row r="81" spans="1:10" s="125" customFormat="1" ht="24.95" customHeight="1" x14ac:dyDescent="0.2">
      <c r="A81" s="173">
        <v>26</v>
      </c>
      <c r="B81" s="174" t="s">
        <v>251</v>
      </c>
      <c r="C81" s="175" t="s">
        <v>25</v>
      </c>
      <c r="D81" s="176" t="s">
        <v>28</v>
      </c>
      <c r="E81" s="177">
        <v>4</v>
      </c>
      <c r="F81" s="178">
        <v>33</v>
      </c>
      <c r="G81" s="178">
        <f>H81+I81</f>
        <v>93</v>
      </c>
      <c r="H81" s="178">
        <v>77</v>
      </c>
      <c r="I81" s="179">
        <v>16</v>
      </c>
      <c r="J81" s="181"/>
    </row>
    <row r="82" spans="1:10" s="125" customFormat="1" ht="24.95" customHeight="1" x14ac:dyDescent="0.2">
      <c r="A82" s="173"/>
      <c r="B82" s="174" t="s">
        <v>251</v>
      </c>
      <c r="C82" s="175" t="s">
        <v>22</v>
      </c>
      <c r="D82" s="176"/>
      <c r="E82" s="181"/>
      <c r="F82" s="178"/>
      <c r="G82" s="178"/>
      <c r="H82" s="178"/>
      <c r="I82" s="179"/>
      <c r="J82" s="181"/>
    </row>
    <row r="83" spans="1:10" s="125" customFormat="1" ht="24.95" customHeight="1" x14ac:dyDescent="0.2">
      <c r="A83" s="173"/>
      <c r="B83" s="174" t="s">
        <v>251</v>
      </c>
      <c r="C83" s="175" t="s">
        <v>24</v>
      </c>
      <c r="D83" s="176"/>
      <c r="E83" s="181"/>
      <c r="F83" s="178"/>
      <c r="G83" s="178"/>
      <c r="H83" s="178"/>
      <c r="I83" s="179"/>
      <c r="J83" s="181"/>
    </row>
    <row r="84" spans="1:10" s="125" customFormat="1" ht="24.95" customHeight="1" x14ac:dyDescent="0.2">
      <c r="A84" s="185"/>
      <c r="B84" s="186" t="s">
        <v>251</v>
      </c>
      <c r="C84" s="187" t="s">
        <v>28</v>
      </c>
      <c r="D84" s="206"/>
      <c r="E84" s="189"/>
      <c r="F84" s="207"/>
      <c r="G84" s="207"/>
      <c r="H84" s="207"/>
      <c r="I84" s="191"/>
      <c r="J84" s="189"/>
    </row>
    <row r="85" spans="1:10" s="199" customFormat="1" ht="45" customHeight="1" x14ac:dyDescent="0.2">
      <c r="A85" s="166" t="s">
        <v>111</v>
      </c>
      <c r="B85" s="192"/>
      <c r="C85" s="193" t="s">
        <v>371</v>
      </c>
      <c r="D85" s="194"/>
      <c r="E85" s="208">
        <f t="shared" ref="E85:I85" si="6">SUM(E86:E97)</f>
        <v>14</v>
      </c>
      <c r="F85" s="209">
        <f t="shared" si="6"/>
        <v>127</v>
      </c>
      <c r="G85" s="209">
        <f t="shared" si="6"/>
        <v>311</v>
      </c>
      <c r="H85" s="209">
        <f t="shared" si="6"/>
        <v>239</v>
      </c>
      <c r="I85" s="210">
        <f t="shared" si="6"/>
        <v>72</v>
      </c>
      <c r="J85" s="208"/>
    </row>
    <row r="86" spans="1:10" s="125" customFormat="1" ht="24.95" customHeight="1" x14ac:dyDescent="0.2">
      <c r="A86" s="173">
        <v>27</v>
      </c>
      <c r="B86" s="174" t="s">
        <v>251</v>
      </c>
      <c r="C86" s="175" t="s">
        <v>0</v>
      </c>
      <c r="D86" s="176" t="s">
        <v>200</v>
      </c>
      <c r="E86" s="177">
        <v>4</v>
      </c>
      <c r="F86" s="178">
        <v>32</v>
      </c>
      <c r="G86" s="178">
        <f>H86+I86</f>
        <v>75</v>
      </c>
      <c r="H86" s="178">
        <v>57</v>
      </c>
      <c r="I86" s="179">
        <v>18</v>
      </c>
      <c r="J86" s="180" t="s">
        <v>372</v>
      </c>
    </row>
    <row r="87" spans="1:10" s="125" customFormat="1" ht="24.95" customHeight="1" x14ac:dyDescent="0.2">
      <c r="A87" s="173"/>
      <c r="B87" s="174" t="s">
        <v>251</v>
      </c>
      <c r="C87" s="175" t="s">
        <v>335</v>
      </c>
      <c r="D87" s="176"/>
      <c r="E87" s="181"/>
      <c r="F87" s="178"/>
      <c r="G87" s="178"/>
      <c r="H87" s="178"/>
      <c r="I87" s="179"/>
      <c r="J87" s="181"/>
    </row>
    <row r="88" spans="1:10" s="125" customFormat="1" ht="24.95" customHeight="1" x14ac:dyDescent="0.2">
      <c r="A88" s="173"/>
      <c r="B88" s="174" t="s">
        <v>251</v>
      </c>
      <c r="C88" s="175" t="s">
        <v>4</v>
      </c>
      <c r="D88" s="176"/>
      <c r="E88" s="182"/>
      <c r="F88" s="178"/>
      <c r="G88" s="178"/>
      <c r="H88" s="178"/>
      <c r="I88" s="179"/>
      <c r="J88" s="181"/>
    </row>
    <row r="89" spans="1:10" s="125" customFormat="1" ht="24.95" customHeight="1" x14ac:dyDescent="0.2">
      <c r="A89" s="173">
        <v>28</v>
      </c>
      <c r="B89" s="174" t="s">
        <v>251</v>
      </c>
      <c r="C89" s="175" t="s">
        <v>2</v>
      </c>
      <c r="D89" s="176" t="s">
        <v>74</v>
      </c>
      <c r="E89" s="177">
        <v>3</v>
      </c>
      <c r="F89" s="178">
        <v>31</v>
      </c>
      <c r="G89" s="178">
        <f>H89+I89</f>
        <v>78</v>
      </c>
      <c r="H89" s="178">
        <v>60</v>
      </c>
      <c r="I89" s="179">
        <v>18</v>
      </c>
      <c r="J89" s="181"/>
    </row>
    <row r="90" spans="1:10" s="125" customFormat="1" ht="24.95" customHeight="1" x14ac:dyDescent="0.2">
      <c r="A90" s="173"/>
      <c r="B90" s="174" t="s">
        <v>251</v>
      </c>
      <c r="C90" s="175" t="s">
        <v>3</v>
      </c>
      <c r="D90" s="176"/>
      <c r="E90" s="181"/>
      <c r="F90" s="178"/>
      <c r="G90" s="178"/>
      <c r="H90" s="178"/>
      <c r="I90" s="179"/>
      <c r="J90" s="181"/>
    </row>
    <row r="91" spans="1:10" s="125" customFormat="1" ht="24.95" customHeight="1" x14ac:dyDescent="0.2">
      <c r="A91" s="173"/>
      <c r="B91" s="174" t="s">
        <v>251</v>
      </c>
      <c r="C91" s="175" t="s">
        <v>74</v>
      </c>
      <c r="D91" s="176"/>
      <c r="E91" s="182"/>
      <c r="F91" s="178"/>
      <c r="G91" s="178"/>
      <c r="H91" s="178"/>
      <c r="I91" s="179"/>
      <c r="J91" s="181"/>
    </row>
    <row r="92" spans="1:10" s="125" customFormat="1" ht="24.95" customHeight="1" x14ac:dyDescent="0.2">
      <c r="A92" s="173">
        <v>29</v>
      </c>
      <c r="B92" s="174" t="s">
        <v>251</v>
      </c>
      <c r="C92" s="175" t="s">
        <v>29</v>
      </c>
      <c r="D92" s="176" t="s">
        <v>9</v>
      </c>
      <c r="E92" s="177">
        <v>4</v>
      </c>
      <c r="F92" s="178">
        <v>33</v>
      </c>
      <c r="G92" s="178">
        <f>H92+I92</f>
        <v>82</v>
      </c>
      <c r="H92" s="178">
        <v>64</v>
      </c>
      <c r="I92" s="179">
        <v>18</v>
      </c>
      <c r="J92" s="181"/>
    </row>
    <row r="93" spans="1:10" s="125" customFormat="1" ht="24.95" customHeight="1" x14ac:dyDescent="0.2">
      <c r="A93" s="173"/>
      <c r="B93" s="174" t="s">
        <v>251</v>
      </c>
      <c r="C93" s="175" t="s">
        <v>9</v>
      </c>
      <c r="D93" s="176"/>
      <c r="E93" s="181"/>
      <c r="F93" s="178"/>
      <c r="G93" s="178"/>
      <c r="H93" s="178"/>
      <c r="I93" s="179"/>
      <c r="J93" s="181"/>
    </row>
    <row r="94" spans="1:10" s="125" customFormat="1" ht="24.95" customHeight="1" x14ac:dyDescent="0.2">
      <c r="A94" s="173"/>
      <c r="B94" s="174" t="s">
        <v>251</v>
      </c>
      <c r="C94" s="175" t="s">
        <v>5</v>
      </c>
      <c r="D94" s="176"/>
      <c r="E94" s="182"/>
      <c r="F94" s="178"/>
      <c r="G94" s="178"/>
      <c r="H94" s="178"/>
      <c r="I94" s="179"/>
      <c r="J94" s="181"/>
    </row>
    <row r="95" spans="1:10" s="125" customFormat="1" ht="24.95" customHeight="1" x14ac:dyDescent="0.2">
      <c r="A95" s="173">
        <v>30</v>
      </c>
      <c r="B95" s="174" t="s">
        <v>251</v>
      </c>
      <c r="C95" s="175" t="s">
        <v>8</v>
      </c>
      <c r="D95" s="176" t="s">
        <v>7</v>
      </c>
      <c r="E95" s="177">
        <v>3</v>
      </c>
      <c r="F95" s="178">
        <v>31</v>
      </c>
      <c r="G95" s="178">
        <f>H95+I95</f>
        <v>76</v>
      </c>
      <c r="H95" s="178">
        <v>58</v>
      </c>
      <c r="I95" s="179">
        <v>18</v>
      </c>
      <c r="J95" s="181"/>
    </row>
    <row r="96" spans="1:10" s="125" customFormat="1" ht="24.95" customHeight="1" x14ac:dyDescent="0.2">
      <c r="A96" s="173"/>
      <c r="B96" s="174" t="s">
        <v>251</v>
      </c>
      <c r="C96" s="175" t="s">
        <v>7</v>
      </c>
      <c r="D96" s="176"/>
      <c r="E96" s="181"/>
      <c r="F96" s="178"/>
      <c r="G96" s="178"/>
      <c r="H96" s="178"/>
      <c r="I96" s="179"/>
      <c r="J96" s="181"/>
    </row>
    <row r="97" spans="1:10" s="125" customFormat="1" ht="24.95" customHeight="1" x14ac:dyDescent="0.2">
      <c r="A97" s="185"/>
      <c r="B97" s="186" t="s">
        <v>251</v>
      </c>
      <c r="C97" s="187" t="s">
        <v>6</v>
      </c>
      <c r="D97" s="206"/>
      <c r="E97" s="189"/>
      <c r="F97" s="207"/>
      <c r="G97" s="207"/>
      <c r="H97" s="207"/>
      <c r="I97" s="191"/>
      <c r="J97" s="189"/>
    </row>
    <row r="98" spans="1:10" s="199" customFormat="1" ht="63" customHeight="1" x14ac:dyDescent="0.2">
      <c r="A98" s="166" t="s">
        <v>113</v>
      </c>
      <c r="B98" s="192"/>
      <c r="C98" s="193" t="s">
        <v>373</v>
      </c>
      <c r="D98" s="216"/>
      <c r="E98" s="208">
        <f t="shared" ref="E98:I98" si="7">SUM(E99:E110)</f>
        <v>12</v>
      </c>
      <c r="F98" s="209">
        <f t="shared" si="7"/>
        <v>109</v>
      </c>
      <c r="G98" s="209">
        <f t="shared" si="7"/>
        <v>320</v>
      </c>
      <c r="H98" s="209">
        <f t="shared" si="7"/>
        <v>230</v>
      </c>
      <c r="I98" s="217">
        <f t="shared" si="7"/>
        <v>90</v>
      </c>
      <c r="J98" s="218"/>
    </row>
    <row r="99" spans="1:10" s="125" customFormat="1" ht="34.15" customHeight="1" x14ac:dyDescent="0.2">
      <c r="A99" s="173">
        <v>31</v>
      </c>
      <c r="B99" s="174" t="s">
        <v>251</v>
      </c>
      <c r="C99" s="175" t="s">
        <v>374</v>
      </c>
      <c r="D99" s="176" t="s">
        <v>87</v>
      </c>
      <c r="E99" s="177">
        <v>4</v>
      </c>
      <c r="F99" s="178">
        <v>32</v>
      </c>
      <c r="G99" s="178">
        <f>H99+I99</f>
        <v>88</v>
      </c>
      <c r="H99" s="178">
        <v>59</v>
      </c>
      <c r="I99" s="212">
        <v>29</v>
      </c>
      <c r="J99" s="219" t="s">
        <v>375</v>
      </c>
    </row>
    <row r="100" spans="1:10" s="125" customFormat="1" ht="36.6" customHeight="1" x14ac:dyDescent="0.2">
      <c r="A100" s="173"/>
      <c r="B100" s="174" t="s">
        <v>251</v>
      </c>
      <c r="C100" s="175" t="s">
        <v>87</v>
      </c>
      <c r="D100" s="176"/>
      <c r="E100" s="181"/>
      <c r="F100" s="178"/>
      <c r="G100" s="178"/>
      <c r="H100" s="178"/>
      <c r="I100" s="212"/>
      <c r="J100" s="220"/>
    </row>
    <row r="101" spans="1:10" s="125" customFormat="1" ht="38.450000000000003" customHeight="1" x14ac:dyDescent="0.2">
      <c r="A101" s="173"/>
      <c r="B101" s="174" t="s">
        <v>251</v>
      </c>
      <c r="C101" s="175" t="s">
        <v>82</v>
      </c>
      <c r="D101" s="176"/>
      <c r="E101" s="182"/>
      <c r="F101" s="178"/>
      <c r="G101" s="178"/>
      <c r="H101" s="178"/>
      <c r="I101" s="212"/>
      <c r="J101" s="220"/>
    </row>
    <row r="102" spans="1:10" s="125" customFormat="1" ht="41.45" customHeight="1" x14ac:dyDescent="0.2">
      <c r="A102" s="173">
        <v>32</v>
      </c>
      <c r="B102" s="174" t="s">
        <v>251</v>
      </c>
      <c r="C102" s="175" t="s">
        <v>68</v>
      </c>
      <c r="D102" s="183" t="s">
        <v>171</v>
      </c>
      <c r="E102" s="180">
        <v>4</v>
      </c>
      <c r="F102" s="184">
        <v>39</v>
      </c>
      <c r="G102" s="184">
        <f>H102+I102</f>
        <v>144</v>
      </c>
      <c r="H102" s="184">
        <v>113</v>
      </c>
      <c r="I102" s="212">
        <v>31</v>
      </c>
      <c r="J102" s="220"/>
    </row>
    <row r="103" spans="1:10" s="125" customFormat="1" ht="33" customHeight="1" x14ac:dyDescent="0.2">
      <c r="A103" s="173"/>
      <c r="B103" s="174" t="s">
        <v>251</v>
      </c>
      <c r="C103" s="175" t="s">
        <v>97</v>
      </c>
      <c r="D103" s="183"/>
      <c r="E103" s="203"/>
      <c r="F103" s="184"/>
      <c r="G103" s="184"/>
      <c r="H103" s="184"/>
      <c r="I103" s="212"/>
      <c r="J103" s="220"/>
    </row>
    <row r="104" spans="1:10" s="125" customFormat="1" ht="36.6" customHeight="1" x14ac:dyDescent="0.2">
      <c r="A104" s="173"/>
      <c r="B104" s="174" t="s">
        <v>251</v>
      </c>
      <c r="C104" s="175" t="s">
        <v>99</v>
      </c>
      <c r="D104" s="183"/>
      <c r="E104" s="203"/>
      <c r="F104" s="184"/>
      <c r="G104" s="184"/>
      <c r="H104" s="184"/>
      <c r="I104" s="212"/>
      <c r="J104" s="220"/>
    </row>
    <row r="105" spans="1:10" s="125" customFormat="1" ht="28.15" customHeight="1" x14ac:dyDescent="0.2">
      <c r="A105" s="173"/>
      <c r="B105" s="174" t="s">
        <v>251</v>
      </c>
      <c r="C105" s="175" t="s">
        <v>100</v>
      </c>
      <c r="D105" s="183"/>
      <c r="E105" s="203"/>
      <c r="F105" s="184"/>
      <c r="G105" s="184"/>
      <c r="H105" s="184"/>
      <c r="I105" s="212"/>
      <c r="J105" s="220"/>
    </row>
    <row r="106" spans="1:10" s="125" customFormat="1" ht="32.450000000000003" customHeight="1" x14ac:dyDescent="0.2">
      <c r="A106" s="173"/>
      <c r="B106" s="174" t="s">
        <v>251</v>
      </c>
      <c r="C106" s="175" t="s">
        <v>101</v>
      </c>
      <c r="D106" s="183"/>
      <c r="E106" s="203"/>
      <c r="F106" s="184"/>
      <c r="G106" s="184"/>
      <c r="H106" s="184"/>
      <c r="I106" s="212"/>
      <c r="J106" s="220"/>
    </row>
    <row r="107" spans="1:10" s="125" customFormat="1" ht="37.15" customHeight="1" x14ac:dyDescent="0.2">
      <c r="A107" s="173"/>
      <c r="B107" s="174" t="s">
        <v>251</v>
      </c>
      <c r="C107" s="175" t="s">
        <v>102</v>
      </c>
      <c r="D107" s="183"/>
      <c r="E107" s="221"/>
      <c r="F107" s="184"/>
      <c r="G107" s="184"/>
      <c r="H107" s="184"/>
      <c r="I107" s="212"/>
      <c r="J107" s="220"/>
    </row>
    <row r="108" spans="1:10" s="125" customFormat="1" ht="33.6" customHeight="1" x14ac:dyDescent="0.2">
      <c r="A108" s="173">
        <v>33</v>
      </c>
      <c r="B108" s="174" t="s">
        <v>251</v>
      </c>
      <c r="C108" s="175" t="s">
        <v>98</v>
      </c>
      <c r="D108" s="183" t="s">
        <v>100</v>
      </c>
      <c r="E108" s="180">
        <v>4</v>
      </c>
      <c r="F108" s="184">
        <v>38</v>
      </c>
      <c r="G108" s="184">
        <f>H108+I108</f>
        <v>88</v>
      </c>
      <c r="H108" s="184">
        <v>58</v>
      </c>
      <c r="I108" s="212">
        <v>30</v>
      </c>
      <c r="J108" s="220"/>
    </row>
    <row r="109" spans="1:10" s="125" customFormat="1" ht="31.15" customHeight="1" x14ac:dyDescent="0.2">
      <c r="A109" s="173"/>
      <c r="B109" s="174" t="s">
        <v>251</v>
      </c>
      <c r="C109" s="175" t="s">
        <v>103</v>
      </c>
      <c r="D109" s="183"/>
      <c r="E109" s="203"/>
      <c r="F109" s="184"/>
      <c r="G109" s="184"/>
      <c r="H109" s="184"/>
      <c r="I109" s="212"/>
      <c r="J109" s="220"/>
    </row>
    <row r="110" spans="1:10" s="125" customFormat="1" ht="29.45" customHeight="1" x14ac:dyDescent="0.2">
      <c r="A110" s="185"/>
      <c r="B110" s="186" t="s">
        <v>251</v>
      </c>
      <c r="C110" s="187" t="s">
        <v>92</v>
      </c>
      <c r="D110" s="188"/>
      <c r="E110" s="211"/>
      <c r="F110" s="190"/>
      <c r="G110" s="190"/>
      <c r="H110" s="190"/>
      <c r="I110" s="215"/>
      <c r="J110" s="222"/>
    </row>
    <row r="111" spans="1:10" s="199" customFormat="1" ht="53.45" customHeight="1" x14ac:dyDescent="0.2">
      <c r="A111" s="166" t="s">
        <v>115</v>
      </c>
      <c r="B111" s="192"/>
      <c r="C111" s="193" t="s">
        <v>376</v>
      </c>
      <c r="D111" s="194"/>
      <c r="E111" s="195">
        <f t="shared" ref="E111:I111" si="8">SUM(E112:E130)</f>
        <v>21</v>
      </c>
      <c r="F111" s="196">
        <f t="shared" si="8"/>
        <v>199</v>
      </c>
      <c r="G111" s="196">
        <f t="shared" si="8"/>
        <v>453</v>
      </c>
      <c r="H111" s="196">
        <f t="shared" si="8"/>
        <v>366</v>
      </c>
      <c r="I111" s="223">
        <f t="shared" si="8"/>
        <v>87</v>
      </c>
      <c r="J111" s="218"/>
    </row>
    <row r="112" spans="1:10" s="125" customFormat="1" ht="34.15" customHeight="1" x14ac:dyDescent="0.2">
      <c r="A112" s="173">
        <v>34</v>
      </c>
      <c r="B112" s="174" t="s">
        <v>251</v>
      </c>
      <c r="C112" s="175" t="s">
        <v>75</v>
      </c>
      <c r="D112" s="176" t="s">
        <v>71</v>
      </c>
      <c r="E112" s="177">
        <v>4</v>
      </c>
      <c r="F112" s="178">
        <v>36</v>
      </c>
      <c r="G112" s="178">
        <f>H112+I112</f>
        <v>112</v>
      </c>
      <c r="H112" s="178">
        <v>96</v>
      </c>
      <c r="I112" s="212">
        <v>16</v>
      </c>
      <c r="J112" s="219" t="s">
        <v>377</v>
      </c>
    </row>
    <row r="113" spans="1:10" s="125" customFormat="1" ht="32.450000000000003" customHeight="1" x14ac:dyDescent="0.2">
      <c r="A113" s="173"/>
      <c r="B113" s="174" t="s">
        <v>251</v>
      </c>
      <c r="C113" s="175" t="s">
        <v>71</v>
      </c>
      <c r="D113" s="176"/>
      <c r="E113" s="181"/>
      <c r="F113" s="178"/>
      <c r="G113" s="178"/>
      <c r="H113" s="178"/>
      <c r="I113" s="212"/>
      <c r="J113" s="220"/>
    </row>
    <row r="114" spans="1:10" s="125" customFormat="1" ht="30" customHeight="1" x14ac:dyDescent="0.2">
      <c r="A114" s="173"/>
      <c r="B114" s="174" t="s">
        <v>251</v>
      </c>
      <c r="C114" s="175" t="s">
        <v>73</v>
      </c>
      <c r="D114" s="176"/>
      <c r="E114" s="181"/>
      <c r="F114" s="178"/>
      <c r="G114" s="178"/>
      <c r="H114" s="178"/>
      <c r="I114" s="212"/>
      <c r="J114" s="220"/>
    </row>
    <row r="115" spans="1:10" s="125" customFormat="1" ht="31.15" customHeight="1" x14ac:dyDescent="0.2">
      <c r="A115" s="173"/>
      <c r="B115" s="174" t="s">
        <v>251</v>
      </c>
      <c r="C115" s="175" t="s">
        <v>69</v>
      </c>
      <c r="D115" s="176"/>
      <c r="E115" s="181"/>
      <c r="F115" s="178"/>
      <c r="G115" s="178"/>
      <c r="H115" s="178"/>
      <c r="I115" s="212"/>
      <c r="J115" s="220"/>
    </row>
    <row r="116" spans="1:10" s="125" customFormat="1" ht="36" customHeight="1" x14ac:dyDescent="0.2">
      <c r="A116" s="173"/>
      <c r="B116" s="174" t="s">
        <v>251</v>
      </c>
      <c r="C116" s="175" t="s">
        <v>70</v>
      </c>
      <c r="D116" s="176"/>
      <c r="E116" s="182"/>
      <c r="F116" s="178"/>
      <c r="G116" s="178"/>
      <c r="H116" s="178"/>
      <c r="I116" s="212"/>
      <c r="J116" s="220"/>
    </row>
    <row r="117" spans="1:10" s="125" customFormat="1" ht="24.95" customHeight="1" x14ac:dyDescent="0.2">
      <c r="A117" s="173">
        <v>35</v>
      </c>
      <c r="B117" s="174" t="s">
        <v>251</v>
      </c>
      <c r="C117" s="175" t="s">
        <v>90</v>
      </c>
      <c r="D117" s="176" t="s">
        <v>90</v>
      </c>
      <c r="E117" s="177">
        <v>4</v>
      </c>
      <c r="F117" s="178">
        <v>34</v>
      </c>
      <c r="G117" s="178">
        <f>H117+I117</f>
        <v>72</v>
      </c>
      <c r="H117" s="178">
        <v>57</v>
      </c>
      <c r="I117" s="212">
        <v>15</v>
      </c>
      <c r="J117" s="220"/>
    </row>
    <row r="118" spans="1:10" s="125" customFormat="1" ht="24.95" customHeight="1" x14ac:dyDescent="0.2">
      <c r="A118" s="173"/>
      <c r="B118" s="174" t="s">
        <v>251</v>
      </c>
      <c r="C118" s="175" t="s">
        <v>93</v>
      </c>
      <c r="D118" s="176"/>
      <c r="E118" s="181"/>
      <c r="F118" s="178"/>
      <c r="G118" s="178"/>
      <c r="H118" s="178"/>
      <c r="I118" s="212"/>
      <c r="J118" s="220"/>
    </row>
    <row r="119" spans="1:10" s="125" customFormat="1" ht="24.95" customHeight="1" x14ac:dyDescent="0.2">
      <c r="A119" s="173"/>
      <c r="B119" s="174" t="s">
        <v>251</v>
      </c>
      <c r="C119" s="175" t="s">
        <v>91</v>
      </c>
      <c r="D119" s="176"/>
      <c r="E119" s="182"/>
      <c r="F119" s="178"/>
      <c r="G119" s="178"/>
      <c r="H119" s="178"/>
      <c r="I119" s="212"/>
      <c r="J119" s="220"/>
    </row>
    <row r="120" spans="1:10" s="125" customFormat="1" ht="24.95" customHeight="1" x14ac:dyDescent="0.2">
      <c r="A120" s="173">
        <v>36</v>
      </c>
      <c r="B120" s="174"/>
      <c r="C120" s="175" t="s">
        <v>88</v>
      </c>
      <c r="D120" s="176" t="s">
        <v>88</v>
      </c>
      <c r="E120" s="177">
        <v>4</v>
      </c>
      <c r="F120" s="178">
        <v>33</v>
      </c>
      <c r="G120" s="178">
        <f>H120+I120</f>
        <v>72</v>
      </c>
      <c r="H120" s="178">
        <v>58</v>
      </c>
      <c r="I120" s="212">
        <v>14</v>
      </c>
      <c r="J120" s="220"/>
    </row>
    <row r="121" spans="1:10" s="125" customFormat="1" ht="24.95" customHeight="1" x14ac:dyDescent="0.2">
      <c r="A121" s="173"/>
      <c r="B121" s="174" t="s">
        <v>251</v>
      </c>
      <c r="C121" s="175" t="s">
        <v>89</v>
      </c>
      <c r="D121" s="176"/>
      <c r="E121" s="181"/>
      <c r="F121" s="178"/>
      <c r="G121" s="178"/>
      <c r="H121" s="178"/>
      <c r="I121" s="212"/>
      <c r="J121" s="220"/>
    </row>
    <row r="122" spans="1:10" s="125" customFormat="1" ht="24.95" customHeight="1" x14ac:dyDescent="0.2">
      <c r="A122" s="173"/>
      <c r="B122" s="174" t="s">
        <v>251</v>
      </c>
      <c r="C122" s="175" t="s">
        <v>79</v>
      </c>
      <c r="D122" s="176"/>
      <c r="E122" s="182"/>
      <c r="F122" s="178"/>
      <c r="G122" s="178"/>
      <c r="H122" s="178"/>
      <c r="I122" s="212"/>
      <c r="J122" s="220"/>
    </row>
    <row r="123" spans="1:10" s="125" customFormat="1" ht="24.95" customHeight="1" x14ac:dyDescent="0.2">
      <c r="A123" s="173">
        <v>37</v>
      </c>
      <c r="B123" s="174" t="s">
        <v>251</v>
      </c>
      <c r="C123" s="175" t="s">
        <v>85</v>
      </c>
      <c r="D123" s="176" t="s">
        <v>91</v>
      </c>
      <c r="E123" s="177">
        <v>3</v>
      </c>
      <c r="F123" s="178">
        <v>29</v>
      </c>
      <c r="G123" s="178">
        <f>H123+I123</f>
        <v>53</v>
      </c>
      <c r="H123" s="178">
        <v>39</v>
      </c>
      <c r="I123" s="212">
        <v>14</v>
      </c>
      <c r="J123" s="220"/>
    </row>
    <row r="124" spans="1:10" s="125" customFormat="1" ht="24.95" customHeight="1" x14ac:dyDescent="0.2">
      <c r="A124" s="173"/>
      <c r="B124" s="174" t="s">
        <v>251</v>
      </c>
      <c r="C124" s="175" t="s">
        <v>72</v>
      </c>
      <c r="D124" s="176"/>
      <c r="E124" s="182"/>
      <c r="F124" s="178"/>
      <c r="G124" s="178"/>
      <c r="H124" s="178"/>
      <c r="I124" s="212"/>
      <c r="J124" s="220"/>
    </row>
    <row r="125" spans="1:10" s="125" customFormat="1" ht="24.95" customHeight="1" x14ac:dyDescent="0.2">
      <c r="A125" s="173">
        <v>38</v>
      </c>
      <c r="B125" s="174" t="s">
        <v>251</v>
      </c>
      <c r="C125" s="175" t="s">
        <v>83</v>
      </c>
      <c r="D125" s="176" t="s">
        <v>86</v>
      </c>
      <c r="E125" s="177">
        <v>3</v>
      </c>
      <c r="F125" s="178">
        <v>32</v>
      </c>
      <c r="G125" s="178">
        <f>H125+I125</f>
        <v>71</v>
      </c>
      <c r="H125" s="178">
        <v>57</v>
      </c>
      <c r="I125" s="212">
        <v>14</v>
      </c>
      <c r="J125" s="220"/>
    </row>
    <row r="126" spans="1:10" s="125" customFormat="1" ht="24.95" customHeight="1" x14ac:dyDescent="0.2">
      <c r="A126" s="173"/>
      <c r="B126" s="174" t="s">
        <v>251</v>
      </c>
      <c r="C126" s="175" t="s">
        <v>86</v>
      </c>
      <c r="D126" s="176"/>
      <c r="E126" s="181"/>
      <c r="F126" s="178"/>
      <c r="G126" s="178"/>
      <c r="H126" s="178"/>
      <c r="I126" s="212"/>
      <c r="J126" s="220"/>
    </row>
    <row r="127" spans="1:10" s="125" customFormat="1" ht="24.95" customHeight="1" x14ac:dyDescent="0.2">
      <c r="A127" s="173"/>
      <c r="B127" s="174" t="s">
        <v>251</v>
      </c>
      <c r="C127" s="175" t="s">
        <v>78</v>
      </c>
      <c r="D127" s="176"/>
      <c r="E127" s="182"/>
      <c r="F127" s="178"/>
      <c r="G127" s="178"/>
      <c r="H127" s="178"/>
      <c r="I127" s="212"/>
      <c r="J127" s="220"/>
    </row>
    <row r="128" spans="1:10" s="125" customFormat="1" ht="24.95" customHeight="1" x14ac:dyDescent="0.2">
      <c r="A128" s="173">
        <v>39</v>
      </c>
      <c r="B128" s="174" t="s">
        <v>251</v>
      </c>
      <c r="C128" s="175" t="s">
        <v>77</v>
      </c>
      <c r="D128" s="176" t="s">
        <v>77</v>
      </c>
      <c r="E128" s="177">
        <v>3</v>
      </c>
      <c r="F128" s="178">
        <v>35</v>
      </c>
      <c r="G128" s="178">
        <f>H128+I128</f>
        <v>73</v>
      </c>
      <c r="H128" s="178">
        <v>59</v>
      </c>
      <c r="I128" s="212">
        <v>14</v>
      </c>
      <c r="J128" s="220"/>
    </row>
    <row r="129" spans="1:10" s="125" customFormat="1" ht="24.95" customHeight="1" x14ac:dyDescent="0.2">
      <c r="A129" s="173"/>
      <c r="B129" s="174" t="s">
        <v>251</v>
      </c>
      <c r="C129" s="175" t="s">
        <v>81</v>
      </c>
      <c r="D129" s="176"/>
      <c r="E129" s="181"/>
      <c r="F129" s="178"/>
      <c r="G129" s="178"/>
      <c r="H129" s="178"/>
      <c r="I129" s="212"/>
      <c r="J129" s="220"/>
    </row>
    <row r="130" spans="1:10" s="125" customFormat="1" ht="24.95" customHeight="1" x14ac:dyDescent="0.2">
      <c r="A130" s="185"/>
      <c r="B130" s="186" t="s">
        <v>251</v>
      </c>
      <c r="C130" s="187" t="s">
        <v>76</v>
      </c>
      <c r="D130" s="206"/>
      <c r="E130" s="189"/>
      <c r="F130" s="207"/>
      <c r="G130" s="207"/>
      <c r="H130" s="207"/>
      <c r="I130" s="215"/>
      <c r="J130" s="222"/>
    </row>
    <row r="131" spans="1:10" s="199" customFormat="1" ht="54" customHeight="1" x14ac:dyDescent="0.2">
      <c r="A131" s="166" t="s">
        <v>117</v>
      </c>
      <c r="B131" s="192"/>
      <c r="C131" s="193" t="s">
        <v>378</v>
      </c>
      <c r="D131" s="194"/>
      <c r="E131" s="208">
        <f t="shared" ref="E131:H131" si="9">SUM(E132:E145)</f>
        <v>21</v>
      </c>
      <c r="F131" s="209">
        <f t="shared" si="9"/>
        <v>179</v>
      </c>
      <c r="G131" s="209">
        <f t="shared" si="9"/>
        <v>371</v>
      </c>
      <c r="H131" s="209">
        <f t="shared" si="9"/>
        <v>286</v>
      </c>
      <c r="I131" s="217">
        <f>SUM(I132:I145)</f>
        <v>85</v>
      </c>
      <c r="J131" s="218"/>
    </row>
    <row r="132" spans="1:10" s="125" customFormat="1" ht="24.95" customHeight="1" x14ac:dyDescent="0.2">
      <c r="A132" s="173">
        <v>40</v>
      </c>
      <c r="B132" s="174" t="s">
        <v>251</v>
      </c>
      <c r="C132" s="224" t="s">
        <v>379</v>
      </c>
      <c r="D132" s="176" t="s">
        <v>143</v>
      </c>
      <c r="E132" s="177">
        <v>4</v>
      </c>
      <c r="F132" s="178">
        <v>32</v>
      </c>
      <c r="G132" s="178">
        <f>H132+I132</f>
        <v>77</v>
      </c>
      <c r="H132" s="178">
        <v>62</v>
      </c>
      <c r="I132" s="212">
        <v>15</v>
      </c>
      <c r="J132" s="219" t="s">
        <v>380</v>
      </c>
    </row>
    <row r="133" spans="1:10" s="125" customFormat="1" ht="24.95" customHeight="1" x14ac:dyDescent="0.2">
      <c r="A133" s="173"/>
      <c r="B133" s="174" t="s">
        <v>251</v>
      </c>
      <c r="C133" s="175" t="s">
        <v>143</v>
      </c>
      <c r="D133" s="176"/>
      <c r="E133" s="181"/>
      <c r="F133" s="178"/>
      <c r="G133" s="178"/>
      <c r="H133" s="178"/>
      <c r="I133" s="212"/>
      <c r="J133" s="220"/>
    </row>
    <row r="134" spans="1:10" s="125" customFormat="1" ht="24.95" customHeight="1" x14ac:dyDescent="0.2">
      <c r="A134" s="173"/>
      <c r="B134" s="174" t="s">
        <v>251</v>
      </c>
      <c r="C134" s="175" t="s">
        <v>146</v>
      </c>
      <c r="D134" s="176"/>
      <c r="E134" s="182"/>
      <c r="F134" s="178"/>
      <c r="G134" s="178"/>
      <c r="H134" s="178"/>
      <c r="I134" s="212"/>
      <c r="J134" s="220"/>
    </row>
    <row r="135" spans="1:10" s="125" customFormat="1" ht="24.95" customHeight="1" x14ac:dyDescent="0.2">
      <c r="A135" s="173">
        <v>41</v>
      </c>
      <c r="B135" s="174" t="s">
        <v>251</v>
      </c>
      <c r="C135" s="175" t="s">
        <v>142</v>
      </c>
      <c r="D135" s="176" t="s">
        <v>142</v>
      </c>
      <c r="E135" s="177">
        <v>4</v>
      </c>
      <c r="F135" s="178">
        <v>31</v>
      </c>
      <c r="G135" s="178">
        <f>H135+I135</f>
        <v>55</v>
      </c>
      <c r="H135" s="178">
        <v>41</v>
      </c>
      <c r="I135" s="212">
        <v>14</v>
      </c>
      <c r="J135" s="220"/>
    </row>
    <row r="136" spans="1:10" s="125" customFormat="1" ht="24.95" customHeight="1" x14ac:dyDescent="0.2">
      <c r="A136" s="173"/>
      <c r="B136" s="174" t="s">
        <v>251</v>
      </c>
      <c r="C136" s="175" t="s">
        <v>141</v>
      </c>
      <c r="D136" s="176"/>
      <c r="E136" s="182"/>
      <c r="F136" s="178"/>
      <c r="G136" s="178"/>
      <c r="H136" s="178"/>
      <c r="I136" s="212"/>
      <c r="J136" s="220"/>
    </row>
    <row r="137" spans="1:10" s="125" customFormat="1" ht="24.95" customHeight="1" x14ac:dyDescent="0.2">
      <c r="A137" s="173">
        <v>42</v>
      </c>
      <c r="B137" s="174" t="s">
        <v>251</v>
      </c>
      <c r="C137" s="175" t="s">
        <v>148</v>
      </c>
      <c r="D137" s="176" t="s">
        <v>148</v>
      </c>
      <c r="E137" s="177">
        <v>3</v>
      </c>
      <c r="F137" s="178">
        <v>28</v>
      </c>
      <c r="G137" s="178">
        <f>H137+I137</f>
        <v>56</v>
      </c>
      <c r="H137" s="178">
        <v>42</v>
      </c>
      <c r="I137" s="212">
        <v>14</v>
      </c>
      <c r="J137" s="220"/>
    </row>
    <row r="138" spans="1:10" s="125" customFormat="1" ht="24.95" customHeight="1" x14ac:dyDescent="0.2">
      <c r="A138" s="173"/>
      <c r="B138" s="174" t="s">
        <v>251</v>
      </c>
      <c r="C138" s="175" t="s">
        <v>342</v>
      </c>
      <c r="D138" s="176"/>
      <c r="E138" s="182"/>
      <c r="F138" s="178"/>
      <c r="G138" s="178"/>
      <c r="H138" s="178"/>
      <c r="I138" s="212"/>
      <c r="J138" s="220"/>
    </row>
    <row r="139" spans="1:10" s="125" customFormat="1" ht="24.95" customHeight="1" x14ac:dyDescent="0.2">
      <c r="A139" s="173">
        <v>43</v>
      </c>
      <c r="B139" s="174" t="s">
        <v>251</v>
      </c>
      <c r="C139" s="175" t="s">
        <v>136</v>
      </c>
      <c r="D139" s="176" t="s">
        <v>137</v>
      </c>
      <c r="E139" s="177">
        <v>4</v>
      </c>
      <c r="F139" s="178">
        <v>31</v>
      </c>
      <c r="G139" s="178">
        <f>H139+I139</f>
        <v>74</v>
      </c>
      <c r="H139" s="178">
        <v>60</v>
      </c>
      <c r="I139" s="212">
        <v>14</v>
      </c>
      <c r="J139" s="220"/>
    </row>
    <row r="140" spans="1:10" s="125" customFormat="1" ht="24.95" customHeight="1" x14ac:dyDescent="0.2">
      <c r="A140" s="173"/>
      <c r="B140" s="174" t="s">
        <v>251</v>
      </c>
      <c r="C140" s="175" t="s">
        <v>138</v>
      </c>
      <c r="D140" s="176"/>
      <c r="E140" s="181"/>
      <c r="F140" s="178"/>
      <c r="G140" s="178"/>
      <c r="H140" s="178"/>
      <c r="I140" s="212"/>
      <c r="J140" s="220"/>
    </row>
    <row r="141" spans="1:10" s="125" customFormat="1" ht="24.95" customHeight="1" x14ac:dyDescent="0.2">
      <c r="A141" s="173"/>
      <c r="B141" s="174" t="s">
        <v>251</v>
      </c>
      <c r="C141" s="175" t="s">
        <v>137</v>
      </c>
      <c r="D141" s="176"/>
      <c r="E141" s="182"/>
      <c r="F141" s="178"/>
      <c r="G141" s="178"/>
      <c r="H141" s="178"/>
      <c r="I141" s="212"/>
      <c r="J141" s="220"/>
    </row>
    <row r="142" spans="1:10" s="125" customFormat="1" ht="24.95" customHeight="1" x14ac:dyDescent="0.2">
      <c r="A142" s="173">
        <v>44</v>
      </c>
      <c r="B142" s="174" t="s">
        <v>251</v>
      </c>
      <c r="C142" s="175" t="s">
        <v>139</v>
      </c>
      <c r="D142" s="176" t="s">
        <v>140</v>
      </c>
      <c r="E142" s="177">
        <v>3</v>
      </c>
      <c r="F142" s="178">
        <v>28</v>
      </c>
      <c r="G142" s="178">
        <f>H142+I142</f>
        <v>54</v>
      </c>
      <c r="H142" s="178">
        <v>40</v>
      </c>
      <c r="I142" s="212">
        <v>14</v>
      </c>
      <c r="J142" s="220"/>
    </row>
    <row r="143" spans="1:10" s="125" customFormat="1" ht="24.95" customHeight="1" x14ac:dyDescent="0.2">
      <c r="A143" s="173"/>
      <c r="B143" s="174" t="s">
        <v>251</v>
      </c>
      <c r="C143" s="175" t="s">
        <v>140</v>
      </c>
      <c r="D143" s="176"/>
      <c r="E143" s="182"/>
      <c r="F143" s="178"/>
      <c r="G143" s="178"/>
      <c r="H143" s="178"/>
      <c r="I143" s="212"/>
      <c r="J143" s="220"/>
    </row>
    <row r="144" spans="1:10" s="125" customFormat="1" ht="24.95" customHeight="1" x14ac:dyDescent="0.2">
      <c r="A144" s="173">
        <v>45</v>
      </c>
      <c r="B144" s="174" t="s">
        <v>251</v>
      </c>
      <c r="C144" s="175" t="s">
        <v>381</v>
      </c>
      <c r="D144" s="176" t="s">
        <v>382</v>
      </c>
      <c r="E144" s="177">
        <v>3</v>
      </c>
      <c r="F144" s="178">
        <v>29</v>
      </c>
      <c r="G144" s="178">
        <f>H144+I144</f>
        <v>55</v>
      </c>
      <c r="H144" s="178">
        <v>41</v>
      </c>
      <c r="I144" s="212">
        <v>14</v>
      </c>
      <c r="J144" s="220"/>
    </row>
    <row r="145" spans="1:10" s="125" customFormat="1" ht="24.95" customHeight="1" x14ac:dyDescent="0.2">
      <c r="A145" s="185"/>
      <c r="B145" s="186" t="s">
        <v>251</v>
      </c>
      <c r="C145" s="187" t="s">
        <v>382</v>
      </c>
      <c r="D145" s="206"/>
      <c r="E145" s="189"/>
      <c r="F145" s="207"/>
      <c r="G145" s="207"/>
      <c r="H145" s="207"/>
      <c r="I145" s="215"/>
      <c r="J145" s="222"/>
    </row>
    <row r="146" spans="1:10" s="125" customFormat="1" ht="24.95" customHeight="1" x14ac:dyDescent="0.2">
      <c r="A146" s="225" t="s">
        <v>383</v>
      </c>
      <c r="B146" s="226"/>
      <c r="C146" s="226"/>
      <c r="D146" s="226"/>
      <c r="E146" s="227"/>
      <c r="F146" s="228">
        <f>F8+F11+F14+F16+F18+F21+F25+F29+F31+F33+F36+F41+F45+F47+F49+F51+F54+F57+F60+F63+F65+F69+F72+F75+F78+F81+F86+F89+F92+F95+F99+F102+F108+F112+F117+F120+F123+F125+F128+F132+F135+F137+F139+F142+F144</f>
        <v>1440</v>
      </c>
      <c r="G146" s="228">
        <f>H146+I146</f>
        <v>3386</v>
      </c>
      <c r="H146" s="228">
        <f>SUM(H7+H20+H35+H40+H53+H68+H85+H98+H111+H131)</f>
        <v>2571</v>
      </c>
      <c r="I146" s="229">
        <f>I131+I111+I98+I85+I68+I53+I40+I35+I20+I7</f>
        <v>815</v>
      </c>
      <c r="J146" s="230"/>
    </row>
  </sheetData>
  <autoFilter ref="A6:J146" xr:uid="{00000000-0009-0000-0000-000000000000}"/>
  <mergeCells count="344">
    <mergeCell ref="I144:I145"/>
    <mergeCell ref="A146:D146"/>
    <mergeCell ref="A144:A145"/>
    <mergeCell ref="D144:D145"/>
    <mergeCell ref="E144:E145"/>
    <mergeCell ref="F144:F145"/>
    <mergeCell ref="G144:G145"/>
    <mergeCell ref="H144:H145"/>
    <mergeCell ref="H139:H141"/>
    <mergeCell ref="I139:I141"/>
    <mergeCell ref="A142:A143"/>
    <mergeCell ref="D142:D143"/>
    <mergeCell ref="E142:E143"/>
    <mergeCell ref="F142:F143"/>
    <mergeCell ref="G142:G143"/>
    <mergeCell ref="H142:H143"/>
    <mergeCell ref="I142:I143"/>
    <mergeCell ref="E137:E138"/>
    <mergeCell ref="F137:F138"/>
    <mergeCell ref="G137:G138"/>
    <mergeCell ref="H137:H138"/>
    <mergeCell ref="I137:I138"/>
    <mergeCell ref="A139:A141"/>
    <mergeCell ref="D139:D141"/>
    <mergeCell ref="E139:E141"/>
    <mergeCell ref="F139:F141"/>
    <mergeCell ref="G139:G141"/>
    <mergeCell ref="J132:J145"/>
    <mergeCell ref="A135:A136"/>
    <mergeCell ref="D135:D136"/>
    <mergeCell ref="E135:E136"/>
    <mergeCell ref="F135:F136"/>
    <mergeCell ref="G135:G136"/>
    <mergeCell ref="H135:H136"/>
    <mergeCell ref="I135:I136"/>
    <mergeCell ref="A137:A138"/>
    <mergeCell ref="D137:D138"/>
    <mergeCell ref="I128:I130"/>
    <mergeCell ref="C131:D131"/>
    <mergeCell ref="A132:A134"/>
    <mergeCell ref="D132:D134"/>
    <mergeCell ref="E132:E134"/>
    <mergeCell ref="F132:F134"/>
    <mergeCell ref="G132:G134"/>
    <mergeCell ref="H132:H134"/>
    <mergeCell ref="I132:I134"/>
    <mergeCell ref="A128:A130"/>
    <mergeCell ref="D128:D130"/>
    <mergeCell ref="E128:E130"/>
    <mergeCell ref="F128:F130"/>
    <mergeCell ref="G128:G130"/>
    <mergeCell ref="H128:H130"/>
    <mergeCell ref="H123:H124"/>
    <mergeCell ref="I123:I124"/>
    <mergeCell ref="A125:A127"/>
    <mergeCell ref="D125:D127"/>
    <mergeCell ref="E125:E127"/>
    <mergeCell ref="F125:F127"/>
    <mergeCell ref="G125:G127"/>
    <mergeCell ref="H125:H127"/>
    <mergeCell ref="I125:I127"/>
    <mergeCell ref="E120:E122"/>
    <mergeCell ref="F120:F122"/>
    <mergeCell ref="G120:G122"/>
    <mergeCell ref="H120:H122"/>
    <mergeCell ref="I120:I122"/>
    <mergeCell ref="A123:A124"/>
    <mergeCell ref="D123:D124"/>
    <mergeCell ref="E123:E124"/>
    <mergeCell ref="F123:F124"/>
    <mergeCell ref="G123:G124"/>
    <mergeCell ref="J112:J130"/>
    <mergeCell ref="A117:A119"/>
    <mergeCell ref="D117:D119"/>
    <mergeCell ref="E117:E119"/>
    <mergeCell ref="F117:F119"/>
    <mergeCell ref="G117:G119"/>
    <mergeCell ref="H117:H119"/>
    <mergeCell ref="I117:I119"/>
    <mergeCell ref="A120:A122"/>
    <mergeCell ref="D120:D122"/>
    <mergeCell ref="I108:I110"/>
    <mergeCell ref="C111:D111"/>
    <mergeCell ref="A112:A116"/>
    <mergeCell ref="D112:D116"/>
    <mergeCell ref="E112:E116"/>
    <mergeCell ref="F112:F116"/>
    <mergeCell ref="G112:G116"/>
    <mergeCell ref="H112:H116"/>
    <mergeCell ref="I112:I116"/>
    <mergeCell ref="A108:A110"/>
    <mergeCell ref="D108:D110"/>
    <mergeCell ref="E108:E110"/>
    <mergeCell ref="F108:F110"/>
    <mergeCell ref="G108:G110"/>
    <mergeCell ref="H108:H110"/>
    <mergeCell ref="H99:H101"/>
    <mergeCell ref="I99:I101"/>
    <mergeCell ref="J99:J110"/>
    <mergeCell ref="A102:A107"/>
    <mergeCell ref="D102:D107"/>
    <mergeCell ref="E102:E107"/>
    <mergeCell ref="F102:F107"/>
    <mergeCell ref="G102:G107"/>
    <mergeCell ref="H102:H107"/>
    <mergeCell ref="I102:I107"/>
    <mergeCell ref="C98:D98"/>
    <mergeCell ref="A99:A101"/>
    <mergeCell ref="D99:D101"/>
    <mergeCell ref="E99:E101"/>
    <mergeCell ref="F99:F101"/>
    <mergeCell ref="G99:G101"/>
    <mergeCell ref="I92:I94"/>
    <mergeCell ref="A95:A97"/>
    <mergeCell ref="D95:D97"/>
    <mergeCell ref="E95:E97"/>
    <mergeCell ref="F95:F97"/>
    <mergeCell ref="G95:G97"/>
    <mergeCell ref="H95:H97"/>
    <mergeCell ref="I95:I97"/>
    <mergeCell ref="A92:A94"/>
    <mergeCell ref="D92:D94"/>
    <mergeCell ref="E92:E94"/>
    <mergeCell ref="F92:F94"/>
    <mergeCell ref="G92:G94"/>
    <mergeCell ref="H92:H94"/>
    <mergeCell ref="H86:H88"/>
    <mergeCell ref="I86:I88"/>
    <mergeCell ref="J86:J97"/>
    <mergeCell ref="A89:A91"/>
    <mergeCell ref="D89:D91"/>
    <mergeCell ref="E89:E91"/>
    <mergeCell ref="F89:F91"/>
    <mergeCell ref="G89:G91"/>
    <mergeCell ref="H89:H91"/>
    <mergeCell ref="I89:I91"/>
    <mergeCell ref="C85:D85"/>
    <mergeCell ref="A86:A88"/>
    <mergeCell ref="D86:D88"/>
    <mergeCell ref="E86:E88"/>
    <mergeCell ref="F86:F88"/>
    <mergeCell ref="G86:G88"/>
    <mergeCell ref="H78:H80"/>
    <mergeCell ref="I78:I80"/>
    <mergeCell ref="A81:A84"/>
    <mergeCell ref="D81:D84"/>
    <mergeCell ref="E81:E84"/>
    <mergeCell ref="F81:F84"/>
    <mergeCell ref="G81:G84"/>
    <mergeCell ref="H81:H84"/>
    <mergeCell ref="I81:I84"/>
    <mergeCell ref="E75:E77"/>
    <mergeCell ref="F75:F77"/>
    <mergeCell ref="G75:G77"/>
    <mergeCell ref="H75:H77"/>
    <mergeCell ref="I75:I77"/>
    <mergeCell ref="A78:A80"/>
    <mergeCell ref="D78:D80"/>
    <mergeCell ref="E78:E80"/>
    <mergeCell ref="F78:F80"/>
    <mergeCell ref="G78:G80"/>
    <mergeCell ref="J69:J84"/>
    <mergeCell ref="A72:A74"/>
    <mergeCell ref="D72:D74"/>
    <mergeCell ref="E72:E74"/>
    <mergeCell ref="F72:F74"/>
    <mergeCell ref="G72:G74"/>
    <mergeCell ref="H72:H74"/>
    <mergeCell ref="I72:I74"/>
    <mergeCell ref="A75:A77"/>
    <mergeCell ref="D75:D77"/>
    <mergeCell ref="I65:I67"/>
    <mergeCell ref="C68:D68"/>
    <mergeCell ref="A69:A71"/>
    <mergeCell ref="D69:D71"/>
    <mergeCell ref="E69:E71"/>
    <mergeCell ref="F69:F71"/>
    <mergeCell ref="G69:G71"/>
    <mergeCell ref="H69:H71"/>
    <mergeCell ref="I69:I71"/>
    <mergeCell ref="A65:A67"/>
    <mergeCell ref="D65:D67"/>
    <mergeCell ref="E65:E67"/>
    <mergeCell ref="F65:F67"/>
    <mergeCell ref="G65:G67"/>
    <mergeCell ref="H65:H67"/>
    <mergeCell ref="I60:I62"/>
    <mergeCell ref="A63:A64"/>
    <mergeCell ref="D63:D64"/>
    <mergeCell ref="E63:E64"/>
    <mergeCell ref="F63:F64"/>
    <mergeCell ref="G63:G64"/>
    <mergeCell ref="H63:H64"/>
    <mergeCell ref="I63:I64"/>
    <mergeCell ref="A60:A62"/>
    <mergeCell ref="D60:D62"/>
    <mergeCell ref="E60:E62"/>
    <mergeCell ref="F60:F62"/>
    <mergeCell ref="G60:G62"/>
    <mergeCell ref="H60:H62"/>
    <mergeCell ref="H54:H56"/>
    <mergeCell ref="I54:I56"/>
    <mergeCell ref="J54:J67"/>
    <mergeCell ref="A57:A59"/>
    <mergeCell ref="D57:D59"/>
    <mergeCell ref="E57:E59"/>
    <mergeCell ref="F57:F59"/>
    <mergeCell ref="G57:G59"/>
    <mergeCell ref="H57:H59"/>
    <mergeCell ref="I57:I59"/>
    <mergeCell ref="C53:D53"/>
    <mergeCell ref="A54:A56"/>
    <mergeCell ref="D54:D56"/>
    <mergeCell ref="E54:E56"/>
    <mergeCell ref="F54:F56"/>
    <mergeCell ref="G54:G56"/>
    <mergeCell ref="I49:I50"/>
    <mergeCell ref="A51:A52"/>
    <mergeCell ref="D51:D52"/>
    <mergeCell ref="E51:E52"/>
    <mergeCell ref="F51:F52"/>
    <mergeCell ref="G51:G52"/>
    <mergeCell ref="H51:H52"/>
    <mergeCell ref="I51:I52"/>
    <mergeCell ref="A49:A50"/>
    <mergeCell ref="D49:D50"/>
    <mergeCell ref="E49:E50"/>
    <mergeCell ref="F49:F50"/>
    <mergeCell ref="G49:G50"/>
    <mergeCell ref="H49:H50"/>
    <mergeCell ref="D47:D48"/>
    <mergeCell ref="E47:E48"/>
    <mergeCell ref="F47:F48"/>
    <mergeCell ref="G47:G48"/>
    <mergeCell ref="H47:H48"/>
    <mergeCell ref="I47:I48"/>
    <mergeCell ref="I41:I44"/>
    <mergeCell ref="J41:J52"/>
    <mergeCell ref="A45:A46"/>
    <mergeCell ref="D45:D46"/>
    <mergeCell ref="E45:E46"/>
    <mergeCell ref="F45:F46"/>
    <mergeCell ref="G45:G46"/>
    <mergeCell ref="H45:H46"/>
    <mergeCell ref="I45:I46"/>
    <mergeCell ref="A47:A48"/>
    <mergeCell ref="H36:H39"/>
    <mergeCell ref="I36:I39"/>
    <mergeCell ref="J36:J39"/>
    <mergeCell ref="C40:D40"/>
    <mergeCell ref="A41:A44"/>
    <mergeCell ref="D41:D44"/>
    <mergeCell ref="E41:E44"/>
    <mergeCell ref="F41:F44"/>
    <mergeCell ref="G41:G44"/>
    <mergeCell ref="H41:H44"/>
    <mergeCell ref="C35:D35"/>
    <mergeCell ref="A36:A39"/>
    <mergeCell ref="D36:D39"/>
    <mergeCell ref="E36:E39"/>
    <mergeCell ref="F36:F39"/>
    <mergeCell ref="G36:G39"/>
    <mergeCell ref="H31:H32"/>
    <mergeCell ref="I31:I32"/>
    <mergeCell ref="A33:A34"/>
    <mergeCell ref="D33:D34"/>
    <mergeCell ref="E33:E34"/>
    <mergeCell ref="F33:F34"/>
    <mergeCell ref="G33:G34"/>
    <mergeCell ref="H33:H34"/>
    <mergeCell ref="I33:I34"/>
    <mergeCell ref="E29:E30"/>
    <mergeCell ref="F29:F30"/>
    <mergeCell ref="G29:G30"/>
    <mergeCell ref="H29:H30"/>
    <mergeCell ref="I29:I30"/>
    <mergeCell ref="A31:A32"/>
    <mergeCell ref="D31:D32"/>
    <mergeCell ref="E31:E32"/>
    <mergeCell ref="F31:F32"/>
    <mergeCell ref="G31:G32"/>
    <mergeCell ref="J21:J34"/>
    <mergeCell ref="A25:A28"/>
    <mergeCell ref="D25:D28"/>
    <mergeCell ref="E25:E28"/>
    <mergeCell ref="F25:F28"/>
    <mergeCell ref="G25:G28"/>
    <mergeCell ref="H25:H28"/>
    <mergeCell ref="I25:I28"/>
    <mergeCell ref="A29:A30"/>
    <mergeCell ref="D29:D30"/>
    <mergeCell ref="I18:I19"/>
    <mergeCell ref="C20:D20"/>
    <mergeCell ref="A21:A24"/>
    <mergeCell ref="D21:D24"/>
    <mergeCell ref="E21:E24"/>
    <mergeCell ref="F21:F24"/>
    <mergeCell ref="G21:G24"/>
    <mergeCell ref="H21:H24"/>
    <mergeCell ref="I21:I24"/>
    <mergeCell ref="A18:A19"/>
    <mergeCell ref="D18:D19"/>
    <mergeCell ref="E18:E19"/>
    <mergeCell ref="F18:F19"/>
    <mergeCell ref="G18:G19"/>
    <mergeCell ref="H18:H19"/>
    <mergeCell ref="I14:I15"/>
    <mergeCell ref="A16:A17"/>
    <mergeCell ref="D16:D17"/>
    <mergeCell ref="E16:E17"/>
    <mergeCell ref="F16:F17"/>
    <mergeCell ref="G16:G17"/>
    <mergeCell ref="H16:H17"/>
    <mergeCell ref="I16:I17"/>
    <mergeCell ref="A14:A15"/>
    <mergeCell ref="D14:D15"/>
    <mergeCell ref="E14:E15"/>
    <mergeCell ref="F14:F15"/>
    <mergeCell ref="G14:G15"/>
    <mergeCell ref="H14:H15"/>
    <mergeCell ref="H8:H10"/>
    <mergeCell ref="I8:I10"/>
    <mergeCell ref="J8:J19"/>
    <mergeCell ref="A11:A13"/>
    <mergeCell ref="D11:D13"/>
    <mergeCell ref="E11:E13"/>
    <mergeCell ref="F11:F13"/>
    <mergeCell ref="G11:G13"/>
    <mergeCell ref="H11:H13"/>
    <mergeCell ref="I11:I13"/>
    <mergeCell ref="C7:D7"/>
    <mergeCell ref="A8:A10"/>
    <mergeCell ref="D8:D10"/>
    <mergeCell ref="E8:E10"/>
    <mergeCell ref="F8:F10"/>
    <mergeCell ref="G8:G10"/>
    <mergeCell ref="A2:J2"/>
    <mergeCell ref="A4:A5"/>
    <mergeCell ref="C4:C5"/>
    <mergeCell ref="D4:D5"/>
    <mergeCell ref="E4:E5"/>
    <mergeCell ref="F4:F5"/>
    <mergeCell ref="G4:I4"/>
    <mergeCell ref="J4:J5"/>
  </mergeCells>
  <printOptions horizontalCentered="1"/>
  <pageMargins left="0.19685039370078741" right="0.19685039370078741" top="0.39370078740157483" bottom="0.39370078740157483" header="0" footer="0"/>
  <pageSetup paperSize="9" scale="63" fitToHeight="10" orientation="portrait" r:id="rId1"/>
  <rowBreaks count="3" manualBreakCount="3">
    <brk id="39" max="16383" man="1"/>
    <brk id="77" max="16383" man="1"/>
    <brk id="1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Phụ Lục 2.1</vt:lpstr>
      <vt:lpstr>Phụ Lục 2.2</vt:lpstr>
      <vt:lpstr>Phụ Lục 2.3</vt:lpstr>
      <vt:lpstr>Phụ Lục 2.4</vt:lpstr>
      <vt:lpstr>Phụ lục 2.5</vt:lpstr>
      <vt:lpstr>Bien che</vt:lpstr>
      <vt:lpstr>'Phụ Lục 2.1'!Print_Area</vt:lpstr>
      <vt:lpstr>'Phụ Lục 2.4'!Print_Area</vt:lpstr>
      <vt:lpstr>'Phụ lục 2.5'!Print_Area</vt:lpstr>
      <vt:lpstr>'Bien che'!Print_Titles</vt:lpstr>
      <vt:lpstr>'Phụ Lục 2.1'!Print_Titles</vt:lpstr>
      <vt:lpstr>'Phụ Lục 2.2'!Print_Titles</vt:lpstr>
      <vt:lpstr>'Phụ Lục 2.3'!Print_Titles</vt:lpstr>
      <vt:lpstr>'Phụ Lục 2.4'!Print_Titles</vt:lpstr>
      <vt:lpstr>'Phụ lục 2.5'!Print_Titles</vt:lpstr>
    </vt:vector>
  </TitlesOfParts>
  <Company>MSHOME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Vinaghost.Com</dc:creator>
  <cp:lastModifiedBy>Administrator</cp:lastModifiedBy>
  <cp:lastPrinted>2025-04-25T19:35:49Z</cp:lastPrinted>
  <dcterms:created xsi:type="dcterms:W3CDTF">2018-05-10T08:45:41Z</dcterms:created>
  <dcterms:modified xsi:type="dcterms:W3CDTF">2025-04-25T19:43:07Z</dcterms:modified>
</cp:coreProperties>
</file>